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10311" sheetId="1" r:id="rId1"/>
    <sheet name="10.02" sheetId="2" r:id="rId2"/>
    <sheet name="07.02" sheetId="3" r:id="rId3"/>
    <sheet name="03.02" sheetId="4" r:id="rId4"/>
    <sheet name="25.01" sheetId="5" r:id="rId5"/>
    <sheet name="2011" sheetId="6" r:id="rId6"/>
    <sheet name="5" sheetId="7" r:id="rId7"/>
    <sheet name="4" sheetId="8" r:id="rId8"/>
    <sheet name="3" sheetId="9" r:id="rId9"/>
    <sheet name="2" sheetId="10" r:id="rId10"/>
    <sheet name="1" sheetId="11" r:id="rId11"/>
  </sheets>
  <definedNames>
    <definedName name="_xlnm.Print_Titles" localSheetId="1">'10.02'!$12:$13</definedName>
  </definedNames>
  <calcPr fullCalcOnLoad="1"/>
</workbook>
</file>

<file path=xl/sharedStrings.xml><?xml version="1.0" encoding="utf-8"?>
<sst xmlns="http://schemas.openxmlformats.org/spreadsheetml/2006/main" count="1546" uniqueCount="273">
  <si>
    <t>№</t>
  </si>
  <si>
    <t>Адрес объекта</t>
  </si>
  <si>
    <t xml:space="preserve"> </t>
  </si>
  <si>
    <t>Приложение № 1</t>
  </si>
  <si>
    <t>нежилых помещений</t>
  </si>
  <si>
    <t>муниципальных жилых помещений</t>
  </si>
  <si>
    <t>коммуникаций, инженерных устройств и благоустройства территории</t>
  </si>
  <si>
    <t>Список жилых домов на капитальный ремонт инженерных</t>
  </si>
  <si>
    <t>План тыс. руб.</t>
  </si>
  <si>
    <t xml:space="preserve">долевое  финансирование </t>
  </si>
  <si>
    <t>Машиностроителей, 19</t>
  </si>
  <si>
    <t>электромонтажные</t>
  </si>
  <si>
    <t>сантехнические</t>
  </si>
  <si>
    <t>общестроительные работы</t>
  </si>
  <si>
    <t>Правды, 4/1</t>
  </si>
  <si>
    <t>инструментальное обследование стеновых панелей</t>
  </si>
  <si>
    <t>ПСД</t>
  </si>
  <si>
    <t>замена лифта п. 2</t>
  </si>
  <si>
    <t>Менделеева, 215</t>
  </si>
  <si>
    <t>50 лет СССР, 40</t>
  </si>
  <si>
    <t>замена лифта п. 5</t>
  </si>
  <si>
    <t>б. Молодежный, 8</t>
  </si>
  <si>
    <t>замена лифтов п. 1,2</t>
  </si>
  <si>
    <t>Размещение информационного материала в газете</t>
  </si>
  <si>
    <t xml:space="preserve"> на 2010 год</t>
  </si>
  <si>
    <t>М.Джалиля,66</t>
  </si>
  <si>
    <t>общестроительные работы, вт.ч.</t>
  </si>
  <si>
    <t>ремонт фасада с восстановлением кладки</t>
  </si>
  <si>
    <t>С.Перовской, 25</t>
  </si>
  <si>
    <t xml:space="preserve"> ФЗ-185  </t>
  </si>
  <si>
    <t>долевое  финансирование</t>
  </si>
  <si>
    <t>Мушникова, 9/3</t>
  </si>
  <si>
    <t>геодезический мониторинг</t>
  </si>
  <si>
    <t>инструментальное обследование к-ций</t>
  </si>
  <si>
    <t>Антонова, 4</t>
  </si>
  <si>
    <t>Ленина, 97/2</t>
  </si>
  <si>
    <t>Уфимское шоссе, 4/1</t>
  </si>
  <si>
    <t>Владивостокская, 13</t>
  </si>
  <si>
    <t>8 Марта, 26</t>
  </si>
  <si>
    <t>усиление фундаментов, общестроительные</t>
  </si>
  <si>
    <t>8 Марта, 28</t>
  </si>
  <si>
    <t>пр. Октября, 5/1</t>
  </si>
  <si>
    <t>Блюхера, 8а</t>
  </si>
  <si>
    <t>З. Валиди, 5</t>
  </si>
  <si>
    <t>пр. С. Юлаева, 1/1</t>
  </si>
  <si>
    <t>8 Марта, 14</t>
  </si>
  <si>
    <t>Связи, 1/1</t>
  </si>
  <si>
    <t>Первомайская, 1</t>
  </si>
  <si>
    <t>ремонт кровли, фасада, остекление</t>
  </si>
  <si>
    <t>балконов</t>
  </si>
  <si>
    <t>Первомайская, 2</t>
  </si>
  <si>
    <t>ремонт фасада с утеплением (2376м2)</t>
  </si>
  <si>
    <t>Ленина, 72</t>
  </si>
  <si>
    <t>Коммунистическая, 34/1</t>
  </si>
  <si>
    <t>утепление чердачного помещения</t>
  </si>
  <si>
    <t>Ульяновых, 39</t>
  </si>
  <si>
    <t>Архитектурная, 8</t>
  </si>
  <si>
    <t>ИТП</t>
  </si>
  <si>
    <t>А. Макарова, 14</t>
  </si>
  <si>
    <t>замена лифтов</t>
  </si>
  <si>
    <t>Кольцевая, 27а</t>
  </si>
  <si>
    <t>замена ИТП</t>
  </si>
  <si>
    <t>М. Пинского, 1</t>
  </si>
  <si>
    <t>Космонавтов, 20</t>
  </si>
  <si>
    <t>Мира, 24</t>
  </si>
  <si>
    <t>Интернациональная, 23</t>
  </si>
  <si>
    <t>Калинина, 2</t>
  </si>
  <si>
    <t>Ст. Халтурина, 49/2</t>
  </si>
  <si>
    <t>Кировский район</t>
  </si>
  <si>
    <t>ОДС</t>
  </si>
  <si>
    <t>Замена внутриквартирной разводки</t>
  </si>
  <si>
    <t xml:space="preserve">труб ХВС.ГВС,канализации </t>
  </si>
  <si>
    <t>Средства единого фонда</t>
  </si>
  <si>
    <t>Геодезический мониторинг</t>
  </si>
  <si>
    <t>Всего:</t>
  </si>
  <si>
    <t>ремонт фасада с утеплением (295м2)</t>
  </si>
  <si>
    <t xml:space="preserve">ПСД </t>
  </si>
  <si>
    <t>укрепление облицовочных плит</t>
  </si>
  <si>
    <t>Ленина, 67/1</t>
  </si>
  <si>
    <t>газопровод к котельной</t>
  </si>
  <si>
    <t>в том числе:</t>
  </si>
  <si>
    <t>проект усиления</t>
  </si>
  <si>
    <t>Технический надзор</t>
  </si>
  <si>
    <t>Б.Славы, 14</t>
  </si>
  <si>
    <t>общестроительные</t>
  </si>
  <si>
    <t>Зеленогорская</t>
  </si>
  <si>
    <t>изоляция тепломагистралей</t>
  </si>
  <si>
    <t>Мечетлинская, 15/1</t>
  </si>
  <si>
    <t>теплотрасса, внутридомовых системы ЦО</t>
  </si>
  <si>
    <t>Надо!</t>
  </si>
  <si>
    <t>Калининский</t>
  </si>
  <si>
    <t>Ленинский</t>
  </si>
  <si>
    <t>Кировский</t>
  </si>
  <si>
    <t>Орджоникидзевский</t>
  </si>
  <si>
    <t>Демский</t>
  </si>
  <si>
    <t>Советский</t>
  </si>
  <si>
    <t>Октябрьский</t>
  </si>
  <si>
    <t>Сипайловский</t>
  </si>
  <si>
    <t>ВСЕГО ПО ГОРОДУ:</t>
  </si>
  <si>
    <t>НЕ хватает</t>
  </si>
  <si>
    <t>Революционная, 167</t>
  </si>
  <si>
    <t>усиление плиты перекрытия, общестроительные</t>
  </si>
  <si>
    <t>капитальный ремонт</t>
  </si>
  <si>
    <t>Р. Зорге, 49/1</t>
  </si>
  <si>
    <t>ремонт фасада</t>
  </si>
  <si>
    <t>Рыльского, 12</t>
  </si>
  <si>
    <t>Р.Зорге,11</t>
  </si>
  <si>
    <t>Промывка системы ЦО жилых домов</t>
  </si>
  <si>
    <t>Пожарского, 307</t>
  </si>
  <si>
    <t>проект усиления фундаментов</t>
  </si>
  <si>
    <t>замена котлов, автоматизация, общестроит.</t>
  </si>
  <si>
    <t>монтаж теплотрассы</t>
  </si>
  <si>
    <t xml:space="preserve">ремонт фасада с утеплением </t>
  </si>
  <si>
    <t>ремонт теплотрассы, внутридомовых систем ЦО</t>
  </si>
  <si>
    <t>капитальный ремонт общежития</t>
  </si>
  <si>
    <t xml:space="preserve">замена котлов, автоматизация, общестроительные </t>
  </si>
  <si>
    <t>ремонт диспетчерской связи лифтов</t>
  </si>
  <si>
    <t>ремонт кровли, фасада, остекление балконов</t>
  </si>
  <si>
    <t>установка ИТП</t>
  </si>
  <si>
    <t>Таллинская, 4</t>
  </si>
  <si>
    <t>Центральная, 1/2</t>
  </si>
  <si>
    <t>Ленина, 9/11</t>
  </si>
  <si>
    <t>Гафури, 103</t>
  </si>
  <si>
    <t>Цветы Башкирии, 19</t>
  </si>
  <si>
    <t>Цветы Башкирии, 21</t>
  </si>
  <si>
    <t>Цветы Башкирии, 24</t>
  </si>
  <si>
    <t>Ст. Кувыкина, 23</t>
  </si>
  <si>
    <t>пр. Октября, 52/2</t>
  </si>
  <si>
    <t>Кирова, 101/3</t>
  </si>
  <si>
    <t>Якутова, 12</t>
  </si>
  <si>
    <t>Менделеева, 185</t>
  </si>
  <si>
    <t>Шафиева, 4</t>
  </si>
  <si>
    <t>пр. Октября, 72</t>
  </si>
  <si>
    <t>Российская, 151</t>
  </si>
  <si>
    <t>М. Жукова, 17</t>
  </si>
  <si>
    <t>Ю. Гагарина, 68/1</t>
  </si>
  <si>
    <t>Ю. Гагарина, 68/2</t>
  </si>
  <si>
    <t>Ю. Гагарина, 1/2</t>
  </si>
  <si>
    <t>Борисоглебского, 1</t>
  </si>
  <si>
    <t>Конституции, 1</t>
  </si>
  <si>
    <t>Б. Хмельницкого, 45</t>
  </si>
  <si>
    <t>Б. Хмельницкого, 47</t>
  </si>
  <si>
    <t>Всего по городу:</t>
  </si>
  <si>
    <t>к постановлению главы</t>
  </si>
  <si>
    <t>Администрации городского</t>
  </si>
  <si>
    <t>округа город Уфа</t>
  </si>
  <si>
    <t>Республики Башкортостан</t>
  </si>
  <si>
    <t>№ _____ от ______________2010г.</t>
  </si>
  <si>
    <t>Управляющий Делами</t>
  </si>
  <si>
    <t>Администрации городского округа</t>
  </si>
  <si>
    <t>город Уфа Республики Башкортостан</t>
  </si>
  <si>
    <t>А.Т. Сагитов</t>
  </si>
  <si>
    <t xml:space="preserve">Титульный список капитального ремонта жилого фонда, </t>
  </si>
  <si>
    <t xml:space="preserve">инженерных коммуникаций и инженерных устройств </t>
  </si>
  <si>
    <r>
      <t xml:space="preserve">Прочие затраты                                                       </t>
    </r>
    <r>
      <rPr>
        <sz val="10"/>
        <color indexed="8"/>
        <rFont val="Arial"/>
        <family val="2"/>
      </rPr>
      <t>(затраты, связанные с конкурсными процедурами и расчетом индекса пересчета в текущие цены)</t>
    </r>
  </si>
  <si>
    <t xml:space="preserve"> на 2011 год</t>
  </si>
  <si>
    <t>Замена участка теплосети и сети ГВС от ЦТП "Рижская, 5" до здания общежития по ул. Рижской, 1/1</t>
  </si>
  <si>
    <t>Долевое финансирование капитального ремонта многоквартирных домов в части жилых и нежилых помещений, находящихся в муниципальной собственности для перечисления в городской единый фонд капитального ремонта</t>
  </si>
  <si>
    <t>Центральная, 51</t>
  </si>
  <si>
    <t>газификация</t>
  </si>
  <si>
    <t>Парковая, 18/2</t>
  </si>
  <si>
    <t>ремонт балконов</t>
  </si>
  <si>
    <t>ремонт общежития</t>
  </si>
  <si>
    <t>Б. Славы, 14</t>
  </si>
  <si>
    <t>Авроры, 7/4</t>
  </si>
  <si>
    <t>ремонт фасада с утеплением</t>
  </si>
  <si>
    <t>Айская, 62</t>
  </si>
  <si>
    <t>Долевое финансирование капитального ремонта многоквартирных домов в части жилых и нежилых помещений, находящихся в муниципальной собственности на установку приборов учета</t>
  </si>
  <si>
    <t xml:space="preserve">Переходящие объекты </t>
  </si>
  <si>
    <t>с 2010 года</t>
  </si>
  <si>
    <t xml:space="preserve">Прочие затраты                                                    </t>
  </si>
  <si>
    <t>Российская, 44</t>
  </si>
  <si>
    <t>ремонт крыши</t>
  </si>
  <si>
    <t>ремонт систем водоснабжения, водоотведения</t>
  </si>
  <si>
    <t>ремонт систем электроснабжения</t>
  </si>
  <si>
    <t>Левитана, 8</t>
  </si>
  <si>
    <t>восстановление несущей способности карнизных плит</t>
  </si>
  <si>
    <r>
      <t xml:space="preserve">Айская, 89 </t>
    </r>
    <r>
      <rPr>
        <sz val="10"/>
        <color indexed="8"/>
        <rFont val="Arial"/>
        <family val="2"/>
      </rPr>
      <t>(общежитие)</t>
    </r>
  </si>
  <si>
    <r>
      <t xml:space="preserve">Баргузинская, 19 </t>
    </r>
    <r>
      <rPr>
        <sz val="10"/>
        <color indexed="8"/>
        <rFont val="Arial"/>
        <family val="2"/>
      </rPr>
      <t>(общежитие)</t>
    </r>
  </si>
  <si>
    <r>
      <t xml:space="preserve">Боткина, 7 </t>
    </r>
    <r>
      <rPr>
        <sz val="10"/>
        <color indexed="8"/>
        <rFont val="Arial"/>
        <family val="2"/>
      </rPr>
      <t>(общежитие)</t>
    </r>
  </si>
  <si>
    <r>
      <t xml:space="preserve">Машиностроителей, 21 </t>
    </r>
    <r>
      <rPr>
        <sz val="10"/>
        <color indexed="8"/>
        <rFont val="Arial"/>
        <family val="2"/>
      </rPr>
      <t>(общежитие)</t>
    </r>
  </si>
  <si>
    <t>Должно быть</t>
  </si>
  <si>
    <t>Перерасход</t>
  </si>
  <si>
    <t>б.Ибрагимова, 19</t>
  </si>
  <si>
    <t xml:space="preserve">устройство дополнительной остановки на I этаже </t>
  </si>
  <si>
    <t>Ленинский район</t>
  </si>
  <si>
    <t>Диспетчеризация лифтов</t>
  </si>
  <si>
    <t>ул. Береговая, 159</t>
  </si>
  <si>
    <t>ремонт дома</t>
  </si>
  <si>
    <t>Установка ИТП</t>
  </si>
  <si>
    <t>Р. Зорге, 47/1</t>
  </si>
  <si>
    <t>пр. Октября, 15</t>
  </si>
  <si>
    <t>Бр. Кадомцевых, 11/1</t>
  </si>
  <si>
    <t>Блюхера, 14</t>
  </si>
  <si>
    <t>пр. Октября, 56</t>
  </si>
  <si>
    <t>пр. Октября, 61</t>
  </si>
  <si>
    <t>Блюхера, 24</t>
  </si>
  <si>
    <t>Р. Зорге, 50</t>
  </si>
  <si>
    <t>Ст. Халтурина, 47/1</t>
  </si>
  <si>
    <t>Революционная, 171</t>
  </si>
  <si>
    <t>Кирова, 43</t>
  </si>
  <si>
    <t>пр. Октября, 24</t>
  </si>
  <si>
    <t>пр. Октября, 50/2</t>
  </si>
  <si>
    <t>Комсомольская, 81/1</t>
  </si>
  <si>
    <t>пр. Октября, 56/1</t>
  </si>
  <si>
    <t>пр. Октября, 85/2</t>
  </si>
  <si>
    <t>Пархоменко, 104/1</t>
  </si>
  <si>
    <t>Революционная, 167а</t>
  </si>
  <si>
    <t>Блюхера, 6/4</t>
  </si>
  <si>
    <t>Руставели, 72</t>
  </si>
  <si>
    <t>пр. Октября, 168/1</t>
  </si>
  <si>
    <t>Бр. Кадомцевых, 12/2</t>
  </si>
  <si>
    <t>пр. Октября, 65/6</t>
  </si>
  <si>
    <t>пр. Октября, 108</t>
  </si>
  <si>
    <t>пр. Октября, 174</t>
  </si>
  <si>
    <t>Цюрупа, 156/2</t>
  </si>
  <si>
    <t>8 Марта, 12</t>
  </si>
  <si>
    <t>пр. Октября, 65/4</t>
  </si>
  <si>
    <t>Уф. Шоссе, 4/1</t>
  </si>
  <si>
    <t>М. Жукова, 2/1</t>
  </si>
  <si>
    <t>М. Жукова, 5/1</t>
  </si>
  <si>
    <t>Нежинская, 21</t>
  </si>
  <si>
    <t xml:space="preserve">Установка ИТП </t>
  </si>
  <si>
    <t>ПСД на установку ИТП</t>
  </si>
  <si>
    <t>инструментальное обследование</t>
  </si>
  <si>
    <t>инженерно - геологические изыскания</t>
  </si>
  <si>
    <t>выполнение усиления грунтов и стен</t>
  </si>
  <si>
    <t>Итого:</t>
  </si>
  <si>
    <t>Революционная, 58</t>
  </si>
  <si>
    <t>проект усиления грунтов</t>
  </si>
  <si>
    <r>
      <t xml:space="preserve">Р. Зорге, 47/1 </t>
    </r>
    <r>
      <rPr>
        <b/>
        <sz val="10"/>
        <color indexed="8"/>
        <rFont val="Arial"/>
        <family val="2"/>
      </rPr>
      <t>жилой дом</t>
    </r>
  </si>
  <si>
    <r>
      <t xml:space="preserve">пр. Октября, 15  </t>
    </r>
    <r>
      <rPr>
        <b/>
        <sz val="10"/>
        <color indexed="8"/>
        <rFont val="Arial"/>
        <family val="2"/>
      </rPr>
      <t>жилой дом</t>
    </r>
  </si>
  <si>
    <r>
      <t xml:space="preserve">Бр. Кадомцевых, 11/1  </t>
    </r>
    <r>
      <rPr>
        <b/>
        <sz val="10"/>
        <color indexed="8"/>
        <rFont val="Arial"/>
        <family val="2"/>
      </rPr>
      <t>жилой дом</t>
    </r>
  </si>
  <si>
    <r>
      <t xml:space="preserve">Блюхера, 14 </t>
    </r>
    <r>
      <rPr>
        <b/>
        <sz val="10"/>
        <color indexed="8"/>
        <rFont val="Arial"/>
        <family val="2"/>
      </rPr>
      <t>жилой дом</t>
    </r>
  </si>
  <si>
    <r>
      <t xml:space="preserve">пр. Октября, 56 </t>
    </r>
    <r>
      <rPr>
        <b/>
        <sz val="10"/>
        <color indexed="8"/>
        <rFont val="Arial"/>
        <family val="2"/>
      </rPr>
      <t>жилой дом</t>
    </r>
  </si>
  <si>
    <r>
      <t xml:space="preserve">пр. Октября, 62 </t>
    </r>
    <r>
      <rPr>
        <b/>
        <sz val="10"/>
        <color indexed="8"/>
        <rFont val="Arial"/>
        <family val="2"/>
      </rPr>
      <t>жилой дом</t>
    </r>
  </si>
  <si>
    <r>
      <t xml:space="preserve">Блюхера, 24 </t>
    </r>
    <r>
      <rPr>
        <b/>
        <sz val="10"/>
        <color indexed="8"/>
        <rFont val="Arial"/>
        <family val="2"/>
      </rPr>
      <t>жилой дом</t>
    </r>
  </si>
  <si>
    <r>
      <t xml:space="preserve">Р. Зорге, 50 </t>
    </r>
    <r>
      <rPr>
        <b/>
        <sz val="10"/>
        <color indexed="8"/>
        <rFont val="Arial"/>
        <family val="2"/>
      </rPr>
      <t>школа № 31</t>
    </r>
  </si>
  <si>
    <r>
      <t xml:space="preserve">Ст. Халтурина, 47/1 </t>
    </r>
    <r>
      <rPr>
        <b/>
        <sz val="10"/>
        <color indexed="8"/>
        <rFont val="Arial"/>
        <family val="2"/>
      </rPr>
      <t>д/сад № 30</t>
    </r>
  </si>
  <si>
    <r>
      <t xml:space="preserve">Революционная, 171 </t>
    </r>
    <r>
      <rPr>
        <b/>
        <sz val="10"/>
        <color indexed="8"/>
        <rFont val="Arial"/>
        <family val="2"/>
      </rPr>
      <t>школа № 44</t>
    </r>
  </si>
  <si>
    <r>
      <t>Кирова, 43</t>
    </r>
    <r>
      <rPr>
        <b/>
        <sz val="10"/>
        <color indexed="8"/>
        <rFont val="Arial"/>
        <family val="2"/>
      </rPr>
      <t xml:space="preserve"> жилой дом</t>
    </r>
  </si>
  <si>
    <r>
      <t xml:space="preserve">пр. Октября, 24 </t>
    </r>
    <r>
      <rPr>
        <b/>
        <sz val="10"/>
        <color indexed="8"/>
        <rFont val="Arial"/>
        <family val="2"/>
      </rPr>
      <t>жилой дом</t>
    </r>
  </si>
  <si>
    <r>
      <t xml:space="preserve">пр. Октября, 50/2 </t>
    </r>
    <r>
      <rPr>
        <b/>
        <sz val="10"/>
        <color indexed="8"/>
        <rFont val="Arial"/>
        <family val="2"/>
      </rPr>
      <t>муз. школа № 11</t>
    </r>
  </si>
  <si>
    <r>
      <t xml:space="preserve">Комсомольская, 81/1 </t>
    </r>
    <r>
      <rPr>
        <b/>
        <sz val="10"/>
        <color indexed="8"/>
        <rFont val="Arial"/>
        <family val="2"/>
      </rPr>
      <t>д/сад № 13</t>
    </r>
  </si>
  <si>
    <t>пр. Октября, 56/1 жилой дом</t>
  </si>
  <si>
    <r>
      <t xml:space="preserve">пр. Октября, 85/2 </t>
    </r>
    <r>
      <rPr>
        <b/>
        <sz val="10"/>
        <color indexed="8"/>
        <rFont val="Arial"/>
        <family val="2"/>
      </rPr>
      <t>жилой дом</t>
    </r>
  </si>
  <si>
    <r>
      <t xml:space="preserve">Пархоменко, 104/1 </t>
    </r>
    <r>
      <rPr>
        <b/>
        <sz val="10"/>
        <color indexed="8"/>
        <rFont val="Arial"/>
        <family val="2"/>
      </rPr>
      <t>общежитие</t>
    </r>
  </si>
  <si>
    <r>
      <t xml:space="preserve">Революционная, 167а </t>
    </r>
    <r>
      <rPr>
        <b/>
        <sz val="10"/>
        <color indexed="8"/>
        <rFont val="Arial"/>
        <family val="2"/>
      </rPr>
      <t>жилой дом</t>
    </r>
  </si>
  <si>
    <r>
      <t xml:space="preserve">Блюхера, 6/4 </t>
    </r>
    <r>
      <rPr>
        <b/>
        <sz val="10"/>
        <color indexed="8"/>
        <rFont val="Arial"/>
        <family val="2"/>
      </rPr>
      <t>жилой дом</t>
    </r>
  </si>
  <si>
    <r>
      <t xml:space="preserve">Руставели, 72 </t>
    </r>
    <r>
      <rPr>
        <b/>
        <sz val="10"/>
        <color indexed="8"/>
        <rFont val="Arial"/>
        <family val="2"/>
      </rPr>
      <t>д/сад № 15</t>
    </r>
  </si>
  <si>
    <r>
      <t xml:space="preserve">пр. Октября, 168/1 </t>
    </r>
    <r>
      <rPr>
        <b/>
        <sz val="10"/>
        <color indexed="8"/>
        <rFont val="Arial"/>
        <family val="2"/>
      </rPr>
      <t>больница № 17</t>
    </r>
  </si>
  <si>
    <r>
      <t xml:space="preserve">Бр. Кадомцевых, 12/2  </t>
    </r>
    <r>
      <rPr>
        <b/>
        <sz val="10"/>
        <color indexed="8"/>
        <rFont val="Arial"/>
        <family val="2"/>
      </rPr>
      <t>жилой дом</t>
    </r>
  </si>
  <si>
    <r>
      <t xml:space="preserve">пр. Октября, 65/6 </t>
    </r>
    <r>
      <rPr>
        <b/>
        <sz val="10"/>
        <color indexed="8"/>
        <rFont val="Arial"/>
        <family val="2"/>
      </rPr>
      <t>жилой дом</t>
    </r>
  </si>
  <si>
    <r>
      <t xml:space="preserve">пр. Октября, 108 </t>
    </r>
    <r>
      <rPr>
        <b/>
        <sz val="10"/>
        <color indexed="8"/>
        <rFont val="Arial"/>
        <family val="2"/>
      </rPr>
      <t>жилой дом</t>
    </r>
  </si>
  <si>
    <r>
      <t xml:space="preserve">пр. Октября, 174 </t>
    </r>
    <r>
      <rPr>
        <b/>
        <sz val="10"/>
        <color indexed="8"/>
        <rFont val="Arial"/>
        <family val="2"/>
      </rPr>
      <t>строит.кол.(Мин.имущ.)</t>
    </r>
  </si>
  <si>
    <r>
      <t xml:space="preserve">Цюрупа, 156/2 </t>
    </r>
    <r>
      <rPr>
        <b/>
        <sz val="10"/>
        <color indexed="8"/>
        <rFont val="Arial"/>
        <family val="2"/>
      </rPr>
      <t>жилой дом</t>
    </r>
  </si>
  <si>
    <t xml:space="preserve">труб ХВС, ГВС, канализации </t>
  </si>
  <si>
    <r>
      <t xml:space="preserve">Технадзор </t>
    </r>
    <r>
      <rPr>
        <sz val="10"/>
        <color indexed="8"/>
        <rFont val="Arial"/>
        <family val="2"/>
      </rPr>
      <t>на</t>
    </r>
  </si>
  <si>
    <t>Бр. Кадомцевых, 13</t>
  </si>
  <si>
    <t>утепление и ремонт фасада</t>
  </si>
  <si>
    <r>
      <t xml:space="preserve">пр. Октября, 56/1 </t>
    </r>
    <r>
      <rPr>
        <b/>
        <sz val="10"/>
        <color indexed="8"/>
        <rFont val="Arial"/>
        <family val="2"/>
      </rPr>
      <t>жилой дом</t>
    </r>
  </si>
  <si>
    <t>К. Маркса, 25</t>
  </si>
  <si>
    <t>вынос теплотрассы</t>
  </si>
  <si>
    <t>инструментальный мониторинг за осадками</t>
  </si>
  <si>
    <t>монтаж ИТП</t>
  </si>
  <si>
    <t>Общий перерасход</t>
  </si>
  <si>
    <t>№ _____ от ______________2011г.</t>
  </si>
  <si>
    <t xml:space="preserve">Титульный список капитального ремонта зданий, </t>
  </si>
  <si>
    <t>И.Э. Сираев</t>
  </si>
  <si>
    <t>обследование строительных конструкций и инженерно - геологические исследования на площадке с разработкой рекомендаций</t>
  </si>
  <si>
    <t>ул.Коммунистическая,45б</t>
  </si>
  <si>
    <t>востоновительный ремонт</t>
  </si>
  <si>
    <t>Спортивная,28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</si>
</sst>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  <numFmt numFmtId="186" formatCode="#,##0.000"/>
  </numFmts>
  <fonts count="18">
    <font>
      <sz val="10"/>
      <name val="Arial"/>
      <family val="0"/>
    </font>
    <font>
      <sz val="14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4"/>
      <name val="Arial"/>
      <family val="2"/>
    </font>
    <font>
      <sz val="14"/>
      <name val="Arial"/>
      <family val="0"/>
    </font>
    <font>
      <b/>
      <i/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0"/>
    </font>
    <font>
      <b/>
      <i/>
      <u val="single"/>
      <sz val="10"/>
      <color indexed="8"/>
      <name val="Arial"/>
      <family val="2"/>
    </font>
    <font>
      <i/>
      <u val="single"/>
      <sz val="10"/>
      <name val="Arial"/>
      <family val="2"/>
    </font>
    <font>
      <i/>
      <u val="single"/>
      <sz val="10"/>
      <color indexed="8"/>
      <name val="Arial"/>
      <family val="2"/>
    </font>
    <font>
      <b/>
      <sz val="11"/>
      <name val="Arial"/>
      <family val="2"/>
    </font>
    <font>
      <b/>
      <i/>
      <u val="single"/>
      <sz val="11"/>
      <name val="Arial"/>
      <family val="2"/>
    </font>
    <font>
      <i/>
      <u val="single"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ck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3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0" borderId="4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49" fontId="3" fillId="0" borderId="1" xfId="0" applyNumberFormat="1" applyFont="1" applyBorder="1" applyAlignment="1">
      <alignment horizontal="left" vertical="top" wrapText="1"/>
    </xf>
    <xf numFmtId="184" fontId="2" fillId="2" borderId="3" xfId="0" applyNumberFormat="1" applyFont="1" applyFill="1" applyBorder="1" applyAlignment="1">
      <alignment horizontal="center" vertical="top" wrapText="1"/>
    </xf>
    <xf numFmtId="3" fontId="2" fillId="2" borderId="3" xfId="0" applyNumberFormat="1" applyFont="1" applyFill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3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left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3" xfId="0" applyBorder="1" applyAlignment="1">
      <alignment/>
    </xf>
    <xf numFmtId="0" fontId="3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3" fillId="0" borderId="5" xfId="0" applyFont="1" applyBorder="1" applyAlignment="1">
      <alignment horizontal="left" vertical="top" wrapText="1"/>
    </xf>
    <xf numFmtId="0" fontId="2" fillId="2" borderId="11" xfId="0" applyFont="1" applyFill="1" applyBorder="1" applyAlignment="1">
      <alignment horizontal="center" vertical="top" wrapText="1"/>
    </xf>
    <xf numFmtId="1" fontId="2" fillId="2" borderId="11" xfId="0" applyNumberFormat="1" applyFont="1" applyFill="1" applyBorder="1" applyAlignment="1">
      <alignment horizontal="center" vertical="top" wrapText="1"/>
    </xf>
    <xf numFmtId="3" fontId="2" fillId="2" borderId="12" xfId="0" applyNumberFormat="1" applyFont="1" applyFill="1" applyBorder="1" applyAlignment="1">
      <alignment horizontal="center" vertical="top" wrapText="1"/>
    </xf>
    <xf numFmtId="186" fontId="4" fillId="0" borderId="3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" fontId="2" fillId="0" borderId="3" xfId="0" applyNumberFormat="1" applyFont="1" applyBorder="1" applyAlignment="1">
      <alignment horizontal="center" vertical="top" wrapText="1"/>
    </xf>
    <xf numFmtId="3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3" fontId="7" fillId="0" borderId="1" xfId="0" applyNumberFormat="1" applyFont="1" applyBorder="1" applyAlignment="1">
      <alignment horizontal="center" vertical="top" wrapText="1"/>
    </xf>
    <xf numFmtId="186" fontId="2" fillId="0" borderId="3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3" fontId="7" fillId="0" borderId="3" xfId="0" applyNumberFormat="1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86" fontId="4" fillId="0" borderId="0" xfId="0" applyNumberFormat="1" applyFont="1" applyBorder="1" applyAlignment="1">
      <alignment horizontal="center"/>
    </xf>
    <xf numFmtId="3" fontId="2" fillId="2" borderId="0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186" fontId="4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3" fontId="10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horizontal="center" vertical="top" wrapText="1"/>
    </xf>
    <xf numFmtId="3" fontId="4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18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3" fontId="2" fillId="0" borderId="8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10" xfId="0" applyFont="1" applyBorder="1" applyAlignment="1">
      <alignment horizontal="left"/>
    </xf>
    <xf numFmtId="3" fontId="4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8" fillId="0" borderId="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3" fontId="2" fillId="0" borderId="16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/>
    </xf>
    <xf numFmtId="3" fontId="4" fillId="0" borderId="3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5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/>
    </xf>
    <xf numFmtId="0" fontId="2" fillId="0" borderId="15" xfId="0" applyFont="1" applyBorder="1" applyAlignment="1">
      <alignment horizontal="left" vertical="top" wrapText="1"/>
    </xf>
    <xf numFmtId="3" fontId="2" fillId="0" borderId="16" xfId="0" applyNumberFormat="1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3" fontId="2" fillId="2" borderId="16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3" fillId="0" borderId="2" xfId="0" applyFont="1" applyBorder="1" applyAlignment="1">
      <alignment horizontal="left" vertical="top" wrapText="1"/>
    </xf>
    <xf numFmtId="3" fontId="3" fillId="2" borderId="3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center" vertical="top" wrapText="1"/>
    </xf>
    <xf numFmtId="184" fontId="2" fillId="0" borderId="1" xfId="0" applyNumberFormat="1" applyFont="1" applyBorder="1" applyAlignment="1">
      <alignment horizontal="center" vertical="top" wrapText="1"/>
    </xf>
    <xf numFmtId="184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3" fontId="3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15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4" fillId="0" borderId="1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3" fontId="12" fillId="2" borderId="0" xfId="0" applyNumberFormat="1" applyFont="1" applyFill="1" applyBorder="1" applyAlignment="1">
      <alignment horizontal="center" vertical="top" wrapText="1"/>
    </xf>
    <xf numFmtId="0" fontId="4" fillId="3" borderId="0" xfId="0" applyFont="1" applyFill="1" applyAlignment="1">
      <alignment horizontal="right"/>
    </xf>
    <xf numFmtId="3" fontId="10" fillId="3" borderId="0" xfId="0" applyNumberFormat="1" applyFont="1" applyFill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center" vertical="top" wrapText="1"/>
    </xf>
    <xf numFmtId="0" fontId="15" fillId="4" borderId="0" xfId="0" applyFont="1" applyFill="1" applyAlignment="1">
      <alignment horizontal="right"/>
    </xf>
    <xf numFmtId="3" fontId="16" fillId="4" borderId="0" xfId="0" applyNumberFormat="1" applyFont="1" applyFill="1" applyAlignment="1">
      <alignment horizontal="center"/>
    </xf>
    <xf numFmtId="0" fontId="16" fillId="4" borderId="0" xfId="0" applyFont="1" applyFill="1" applyAlignment="1">
      <alignment/>
    </xf>
    <xf numFmtId="0" fontId="17" fillId="3" borderId="0" xfId="0" applyFont="1" applyFill="1" applyAlignment="1">
      <alignment/>
    </xf>
    <xf numFmtId="0" fontId="16" fillId="3" borderId="0" xfId="0" applyFont="1" applyFill="1" applyAlignment="1">
      <alignment horizontal="right"/>
    </xf>
    <xf numFmtId="3" fontId="16" fillId="3" borderId="0" xfId="0" applyNumberFormat="1" applyFont="1" applyFill="1" applyAlignment="1">
      <alignment horizontal="center"/>
    </xf>
    <xf numFmtId="0" fontId="16" fillId="3" borderId="0" xfId="0" applyFont="1" applyFill="1" applyAlignment="1">
      <alignment/>
    </xf>
    <xf numFmtId="3" fontId="3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84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 horizontal="left"/>
    </xf>
    <xf numFmtId="3" fontId="2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Fill="1" applyAlignment="1">
      <alignment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3" fontId="3" fillId="2" borderId="15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3" fontId="2" fillId="2" borderId="11" xfId="0" applyNumberFormat="1" applyFont="1" applyFill="1" applyBorder="1" applyAlignment="1">
      <alignment horizontal="center" vertical="top" wrapText="1"/>
    </xf>
    <xf numFmtId="3" fontId="2" fillId="2" borderId="16" xfId="0" applyNumberFormat="1" applyFont="1" applyFill="1" applyBorder="1" applyAlignment="1">
      <alignment horizontal="center" vertical="top" wrapText="1"/>
    </xf>
    <xf numFmtId="3" fontId="2" fillId="0" borderId="11" xfId="0" applyNumberFormat="1" applyFont="1" applyBorder="1" applyAlignment="1">
      <alignment horizontal="center" vertical="top" wrapText="1"/>
    </xf>
    <xf numFmtId="3" fontId="2" fillId="0" borderId="25" xfId="0" applyNumberFormat="1" applyFont="1" applyBorder="1" applyAlignment="1">
      <alignment horizontal="center" vertical="top" wrapText="1"/>
    </xf>
    <xf numFmtId="3" fontId="2" fillId="0" borderId="16" xfId="0" applyNumberFormat="1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0"/>
  <sheetViews>
    <sheetView tabSelected="1" workbookViewId="0" topLeftCell="A112">
      <selection activeCell="C151" sqref="C151"/>
    </sheetView>
  </sheetViews>
  <sheetFormatPr defaultColWidth="9.140625" defaultRowHeight="12.75"/>
  <cols>
    <col min="1" max="1" width="6.421875" style="87" customWidth="1"/>
    <col min="2" max="2" width="45.57421875" style="128" customWidth="1"/>
    <col min="3" max="3" width="30.8515625" style="128" customWidth="1"/>
    <col min="4" max="16384" width="9.140625" style="128" customWidth="1"/>
  </cols>
  <sheetData>
    <row r="1" ht="12.75">
      <c r="C1" s="136" t="s">
        <v>3</v>
      </c>
    </row>
    <row r="2" ht="12.75">
      <c r="C2" s="136" t="s">
        <v>143</v>
      </c>
    </row>
    <row r="3" ht="12.75">
      <c r="C3" s="136" t="s">
        <v>144</v>
      </c>
    </row>
    <row r="4" ht="12.75">
      <c r="C4" s="136" t="s">
        <v>145</v>
      </c>
    </row>
    <row r="5" ht="12.75">
      <c r="C5" s="136" t="s">
        <v>146</v>
      </c>
    </row>
    <row r="6" ht="12.75">
      <c r="C6" s="136" t="s">
        <v>266</v>
      </c>
    </row>
    <row r="8" spans="1:3" ht="12.75">
      <c r="A8" s="148" t="s">
        <v>267</v>
      </c>
      <c r="B8" s="148"/>
      <c r="C8" s="148"/>
    </row>
    <row r="9" spans="1:3" ht="12.75">
      <c r="A9" s="149" t="s">
        <v>153</v>
      </c>
      <c r="B9" s="149"/>
      <c r="C9" s="149"/>
    </row>
    <row r="10" spans="1:3" ht="12.75">
      <c r="A10" s="149" t="s">
        <v>155</v>
      </c>
      <c r="B10" s="149"/>
      <c r="C10" s="149"/>
    </row>
    <row r="11" spans="1:3" ht="13.5" thickBot="1">
      <c r="A11" s="88"/>
      <c r="B11" s="15"/>
      <c r="C11" s="15"/>
    </row>
    <row r="12" spans="1:3" ht="12.75">
      <c r="A12" s="150" t="s">
        <v>0</v>
      </c>
      <c r="B12" s="152" t="s">
        <v>1</v>
      </c>
      <c r="C12" s="154" t="s">
        <v>8</v>
      </c>
    </row>
    <row r="13" spans="1:3" ht="13.5" thickBot="1">
      <c r="A13" s="151"/>
      <c r="B13" s="153"/>
      <c r="C13" s="155"/>
    </row>
    <row r="14" spans="1:3" ht="12.75">
      <c r="A14" s="110"/>
      <c r="B14" s="80"/>
      <c r="C14" s="80"/>
    </row>
    <row r="15" spans="1:3" ht="12.75">
      <c r="A15" s="1">
        <v>1</v>
      </c>
      <c r="B15" s="1" t="s">
        <v>168</v>
      </c>
      <c r="C15" s="1"/>
    </row>
    <row r="16" spans="1:3" ht="12.75">
      <c r="A16" s="40"/>
      <c r="B16" s="1" t="s">
        <v>169</v>
      </c>
      <c r="C16" s="1"/>
    </row>
    <row r="17" spans="1:3" ht="12.75">
      <c r="A17" s="40"/>
      <c r="B17" s="1"/>
      <c r="C17" s="1"/>
    </row>
    <row r="18" spans="1:3" ht="12.75">
      <c r="A18" s="40">
        <v>1</v>
      </c>
      <c r="B18" s="11" t="s">
        <v>10</v>
      </c>
      <c r="C18" s="59"/>
    </row>
    <row r="19" spans="1:3" ht="12.75">
      <c r="A19" s="40"/>
      <c r="B19" s="12" t="s">
        <v>162</v>
      </c>
      <c r="C19" s="59">
        <v>8997</v>
      </c>
    </row>
    <row r="20" spans="1:3" ht="12.75">
      <c r="A20" s="40"/>
      <c r="B20" s="11"/>
      <c r="C20" s="59"/>
    </row>
    <row r="21" spans="1:3" ht="12.75">
      <c r="A21" s="40">
        <v>2</v>
      </c>
      <c r="B21" s="11" t="s">
        <v>163</v>
      </c>
      <c r="C21" s="59"/>
    </row>
    <row r="22" spans="1:3" ht="12.75">
      <c r="A22" s="40"/>
      <c r="B22" s="12" t="s">
        <v>162</v>
      </c>
      <c r="C22" s="59">
        <v>3775</v>
      </c>
    </row>
    <row r="23" spans="1:3" ht="12.75">
      <c r="A23" s="40"/>
      <c r="B23" s="11"/>
      <c r="C23" s="59"/>
    </row>
    <row r="24" spans="1:3" ht="12.75">
      <c r="A24" s="40">
        <v>3</v>
      </c>
      <c r="B24" s="11" t="s">
        <v>164</v>
      </c>
      <c r="C24" s="59"/>
    </row>
    <row r="25" spans="1:3" ht="12.75">
      <c r="A25" s="40"/>
      <c r="B25" s="12" t="s">
        <v>165</v>
      </c>
      <c r="C25" s="59">
        <v>409</v>
      </c>
    </row>
    <row r="26" spans="1:3" ht="12.75">
      <c r="A26" s="40"/>
      <c r="B26" s="11"/>
      <c r="C26" s="1"/>
    </row>
    <row r="27" spans="1:3" ht="12.75">
      <c r="A27" s="40">
        <v>4</v>
      </c>
      <c r="B27" s="11" t="s">
        <v>166</v>
      </c>
      <c r="C27" s="1"/>
    </row>
    <row r="28" spans="1:3" ht="12.75">
      <c r="A28" s="40"/>
      <c r="B28" s="12" t="s">
        <v>165</v>
      </c>
      <c r="C28" s="1">
        <v>500</v>
      </c>
    </row>
    <row r="29" spans="1:3" ht="12.75">
      <c r="A29" s="40"/>
      <c r="B29" s="12"/>
      <c r="C29" s="1"/>
    </row>
    <row r="30" spans="1:3" ht="12.75">
      <c r="A30" s="40">
        <v>5</v>
      </c>
      <c r="B30" s="11" t="s">
        <v>55</v>
      </c>
      <c r="C30" s="1"/>
    </row>
    <row r="31" spans="1:3" ht="12.75">
      <c r="A31" s="1"/>
      <c r="B31" s="12" t="s">
        <v>11</v>
      </c>
      <c r="C31" s="59">
        <v>957</v>
      </c>
    </row>
    <row r="32" spans="1:3" ht="12.75">
      <c r="A32" s="1"/>
      <c r="B32" s="1"/>
      <c r="C32" s="1"/>
    </row>
    <row r="33" spans="1:3" ht="38.25">
      <c r="A33" s="1">
        <v>2</v>
      </c>
      <c r="B33" s="11" t="s">
        <v>156</v>
      </c>
      <c r="C33" s="99">
        <v>6000</v>
      </c>
    </row>
    <row r="34" spans="1:3" ht="12.75">
      <c r="A34" s="40"/>
      <c r="B34" s="12"/>
      <c r="C34" s="59"/>
    </row>
    <row r="35" spans="1:3" ht="12.75">
      <c r="A35" s="1">
        <v>3</v>
      </c>
      <c r="B35" s="11" t="s">
        <v>73</v>
      </c>
      <c r="C35" s="102">
        <f>C37+C38+C39+C40+C41+C42+C43+C44</f>
        <v>1415.0000000000002</v>
      </c>
    </row>
    <row r="36" spans="1:3" ht="12.75">
      <c r="A36" s="40"/>
      <c r="B36" s="11"/>
      <c r="C36" s="59"/>
    </row>
    <row r="37" spans="1:3" ht="12.75">
      <c r="A37" s="40">
        <v>1</v>
      </c>
      <c r="B37" s="12" t="s">
        <v>31</v>
      </c>
      <c r="C37" s="104">
        <v>141</v>
      </c>
    </row>
    <row r="38" spans="1:3" ht="12.75">
      <c r="A38" s="40">
        <v>2</v>
      </c>
      <c r="B38" s="12" t="s">
        <v>34</v>
      </c>
      <c r="C38" s="104">
        <v>111</v>
      </c>
    </row>
    <row r="39" spans="1:5" ht="12.75">
      <c r="A39" s="40">
        <v>3</v>
      </c>
      <c r="B39" s="12" t="s">
        <v>218</v>
      </c>
      <c r="C39" s="103">
        <v>134.1</v>
      </c>
      <c r="E39" s="129"/>
    </row>
    <row r="40" spans="1:3" ht="12.75">
      <c r="A40" s="40">
        <v>4</v>
      </c>
      <c r="B40" s="12" t="s">
        <v>37</v>
      </c>
      <c r="C40" s="103">
        <v>129.5</v>
      </c>
    </row>
    <row r="41" spans="1:3" ht="12.75">
      <c r="A41" s="40">
        <v>5</v>
      </c>
      <c r="B41" s="12" t="s">
        <v>40</v>
      </c>
      <c r="C41" s="103">
        <v>147.8</v>
      </c>
    </row>
    <row r="42" spans="1:5" ht="12.75">
      <c r="A42" s="40">
        <v>6</v>
      </c>
      <c r="B42" s="12" t="s">
        <v>41</v>
      </c>
      <c r="C42" s="103">
        <v>153.7</v>
      </c>
      <c r="E42" s="129"/>
    </row>
    <row r="43" spans="1:3" ht="12.75">
      <c r="A43" s="40">
        <v>7</v>
      </c>
      <c r="B43" s="12" t="s">
        <v>219</v>
      </c>
      <c r="C43" s="103">
        <v>373.7</v>
      </c>
    </row>
    <row r="44" spans="1:3" ht="12.75">
      <c r="A44" s="40">
        <v>8</v>
      </c>
      <c r="B44" s="12" t="s">
        <v>220</v>
      </c>
      <c r="C44" s="103">
        <v>224.2</v>
      </c>
    </row>
    <row r="45" spans="1:3" ht="12.75">
      <c r="A45" s="109"/>
      <c r="B45" s="130"/>
      <c r="C45" s="130"/>
    </row>
    <row r="46" spans="1:3" ht="12.75">
      <c r="A46" s="1">
        <v>4</v>
      </c>
      <c r="B46" s="11" t="s">
        <v>217</v>
      </c>
      <c r="C46" s="102">
        <f>C47+C48+C49</f>
        <v>678.3</v>
      </c>
    </row>
    <row r="47" spans="1:3" ht="12.75">
      <c r="A47" s="40">
        <v>1</v>
      </c>
      <c r="B47" s="12" t="s">
        <v>32</v>
      </c>
      <c r="C47" s="103">
        <v>107.6</v>
      </c>
    </row>
    <row r="48" spans="1:3" ht="12.75">
      <c r="A48" s="40">
        <v>2</v>
      </c>
      <c r="B48" s="12" t="s">
        <v>224</v>
      </c>
      <c r="C48" s="103">
        <v>275.5</v>
      </c>
    </row>
    <row r="49" spans="1:3" ht="12.75">
      <c r="A49" s="40">
        <v>3</v>
      </c>
      <c r="B49" s="12" t="s">
        <v>225</v>
      </c>
      <c r="C49" s="103">
        <v>295.2</v>
      </c>
    </row>
    <row r="50" spans="1:3" ht="12.75">
      <c r="A50" s="40"/>
      <c r="B50" s="12"/>
      <c r="C50" s="104"/>
    </row>
    <row r="51" spans="1:3" ht="12.75">
      <c r="A51" s="1">
        <v>5</v>
      </c>
      <c r="B51" s="11" t="s">
        <v>35</v>
      </c>
      <c r="C51" s="102">
        <f>C52+C53</f>
        <v>513.8</v>
      </c>
    </row>
    <row r="52" spans="1:3" ht="12.75">
      <c r="A52" s="40">
        <v>1</v>
      </c>
      <c r="B52" s="12" t="s">
        <v>32</v>
      </c>
      <c r="C52" s="103">
        <v>131.8</v>
      </c>
    </row>
    <row r="53" spans="1:3" ht="12.75">
      <c r="A53" s="40">
        <v>2</v>
      </c>
      <c r="B53" s="12" t="s">
        <v>224</v>
      </c>
      <c r="C53" s="104">
        <v>382</v>
      </c>
    </row>
    <row r="54" spans="1:3" ht="12.75">
      <c r="A54" s="40"/>
      <c r="B54" s="12"/>
      <c r="C54" s="104"/>
    </row>
    <row r="55" spans="1:3" ht="12.75">
      <c r="A55" s="1">
        <v>6</v>
      </c>
      <c r="B55" s="11" t="s">
        <v>45</v>
      </c>
      <c r="C55" s="102">
        <f>C56+C57+C58</f>
        <v>984.4000000000001</v>
      </c>
    </row>
    <row r="56" spans="1:3" ht="12.75">
      <c r="A56" s="40">
        <v>1</v>
      </c>
      <c r="B56" s="12" t="s">
        <v>32</v>
      </c>
      <c r="C56" s="103">
        <v>196.3</v>
      </c>
    </row>
    <row r="57" spans="1:3" ht="12.75">
      <c r="A57" s="40">
        <v>2</v>
      </c>
      <c r="B57" s="12" t="s">
        <v>224</v>
      </c>
      <c r="C57" s="104">
        <v>296</v>
      </c>
    </row>
    <row r="58" spans="1:3" ht="12.75">
      <c r="A58" s="40">
        <v>3</v>
      </c>
      <c r="B58" s="12" t="s">
        <v>225</v>
      </c>
      <c r="C58" s="103">
        <v>492.1</v>
      </c>
    </row>
    <row r="59" spans="1:3" ht="12.75">
      <c r="A59" s="40"/>
      <c r="B59" s="12"/>
      <c r="C59" s="103"/>
    </row>
    <row r="60" spans="1:3" ht="12.75">
      <c r="A60" s="1">
        <v>7</v>
      </c>
      <c r="B60" s="11" t="s">
        <v>221</v>
      </c>
      <c r="C60" s="102"/>
    </row>
    <row r="61" spans="1:3" ht="12.75">
      <c r="A61" s="40">
        <v>1</v>
      </c>
      <c r="B61" s="12" t="s">
        <v>263</v>
      </c>
      <c r="C61" s="59">
        <v>60</v>
      </c>
    </row>
    <row r="62" spans="1:3" ht="12.75">
      <c r="A62" s="40"/>
      <c r="B62" s="12"/>
      <c r="C62" s="103"/>
    </row>
    <row r="63" spans="1:3" ht="12.75">
      <c r="A63" s="1">
        <v>8</v>
      </c>
      <c r="B63" s="11" t="s">
        <v>38</v>
      </c>
      <c r="C63" s="102">
        <f>C64+C65</f>
        <v>3980.4</v>
      </c>
    </row>
    <row r="64" spans="1:3" ht="12.75">
      <c r="A64" s="40">
        <v>1</v>
      </c>
      <c r="B64" s="12" t="s">
        <v>32</v>
      </c>
      <c r="C64" s="103">
        <v>133.4</v>
      </c>
    </row>
    <row r="65" spans="1:3" ht="12.75">
      <c r="A65" s="40">
        <v>2</v>
      </c>
      <c r="B65" s="12" t="s">
        <v>226</v>
      </c>
      <c r="C65" s="104">
        <v>3847</v>
      </c>
    </row>
    <row r="66" spans="1:3" ht="12.75">
      <c r="A66" s="40"/>
      <c r="B66" s="12"/>
      <c r="C66" s="104"/>
    </row>
    <row r="67" spans="1:3" ht="12.75">
      <c r="A67" s="1">
        <v>9</v>
      </c>
      <c r="B67" s="11" t="s">
        <v>228</v>
      </c>
      <c r="C67" s="59">
        <f>C68+C69</f>
        <v>1041.0382100000002</v>
      </c>
    </row>
    <row r="68" spans="1:3" ht="12.75">
      <c r="A68" s="40">
        <v>1</v>
      </c>
      <c r="B68" s="12" t="s">
        <v>229</v>
      </c>
      <c r="C68" s="104">
        <v>450</v>
      </c>
    </row>
    <row r="69" spans="1:3" ht="38.25">
      <c r="A69" s="40">
        <v>2</v>
      </c>
      <c r="B69" s="12" t="s">
        <v>269</v>
      </c>
      <c r="C69" s="127">
        <v>591.03821</v>
      </c>
    </row>
    <row r="70" spans="1:3" ht="12.75">
      <c r="A70" s="40"/>
      <c r="B70" s="11"/>
      <c r="C70" s="59"/>
    </row>
    <row r="71" spans="1:3" ht="12.75">
      <c r="A71" s="1">
        <v>10</v>
      </c>
      <c r="B71" s="11" t="s">
        <v>158</v>
      </c>
      <c r="C71" s="59"/>
    </row>
    <row r="72" spans="1:3" ht="12.75">
      <c r="A72" s="40"/>
      <c r="B72" s="12" t="s">
        <v>159</v>
      </c>
      <c r="C72" s="105">
        <v>1500</v>
      </c>
    </row>
    <row r="73" spans="1:3" ht="12.75">
      <c r="A73" s="40"/>
      <c r="B73" s="11"/>
      <c r="C73" s="59"/>
    </row>
    <row r="74" spans="1:3" ht="12.75">
      <c r="A74" s="1">
        <v>11</v>
      </c>
      <c r="B74" s="11" t="s">
        <v>160</v>
      </c>
      <c r="C74" s="59"/>
    </row>
    <row r="75" spans="1:3" ht="12.75">
      <c r="A75" s="1"/>
      <c r="B75" s="12" t="s">
        <v>161</v>
      </c>
      <c r="C75" s="59">
        <v>500</v>
      </c>
    </row>
    <row r="76" spans="1:3" ht="12.75">
      <c r="A76" s="1"/>
      <c r="B76" s="11"/>
      <c r="C76" s="59"/>
    </row>
    <row r="77" spans="1:3" ht="12.75">
      <c r="A77" s="1">
        <v>12</v>
      </c>
      <c r="B77" s="11" t="s">
        <v>171</v>
      </c>
      <c r="C77" s="59"/>
    </row>
    <row r="78" spans="1:3" ht="12.75">
      <c r="A78" s="1"/>
      <c r="B78" s="12" t="s">
        <v>172</v>
      </c>
      <c r="C78" s="105">
        <v>700</v>
      </c>
    </row>
    <row r="79" spans="1:3" ht="12.75">
      <c r="A79" s="1"/>
      <c r="B79" s="11"/>
      <c r="C79" s="59"/>
    </row>
    <row r="80" spans="1:3" ht="12.75">
      <c r="A80" s="1">
        <v>13</v>
      </c>
      <c r="B80" s="11" t="s">
        <v>177</v>
      </c>
      <c r="C80" s="59"/>
    </row>
    <row r="81" spans="1:3" ht="12.75">
      <c r="A81" s="40"/>
      <c r="B81" s="12" t="s">
        <v>173</v>
      </c>
      <c r="C81" s="99">
        <v>350</v>
      </c>
    </row>
    <row r="82" spans="1:3" ht="12.75" customHeight="1">
      <c r="A82" s="40"/>
      <c r="B82" s="11"/>
      <c r="C82" s="42"/>
    </row>
    <row r="83" spans="1:3" ht="12.75" customHeight="1">
      <c r="A83" s="1">
        <v>14</v>
      </c>
      <c r="B83" s="11" t="s">
        <v>175</v>
      </c>
      <c r="C83" s="42"/>
    </row>
    <row r="84" spans="1:3" ht="24.75" customHeight="1">
      <c r="A84" s="40"/>
      <c r="B84" s="12" t="s">
        <v>176</v>
      </c>
      <c r="C84" s="137">
        <v>600</v>
      </c>
    </row>
    <row r="85" spans="1:3" ht="12.75" customHeight="1">
      <c r="A85" s="40"/>
      <c r="B85" s="12"/>
      <c r="C85" s="42"/>
    </row>
    <row r="86" spans="1:3" ht="12.75" customHeight="1">
      <c r="A86" s="1">
        <v>15</v>
      </c>
      <c r="B86" s="11" t="s">
        <v>222</v>
      </c>
      <c r="C86" s="42">
        <f>C87+C88+C89+C90+C91+C92+C93+C94+C95+C96+C97+C98+C99+C100+C101+C102+C103+C104+C105+C106+C107+C108+C109+C110+C111+C112+C113</f>
        <v>32100</v>
      </c>
    </row>
    <row r="87" spans="1:3" ht="12.75" customHeight="1">
      <c r="A87" s="40">
        <v>1</v>
      </c>
      <c r="B87" s="12" t="s">
        <v>230</v>
      </c>
      <c r="C87" s="106">
        <f>1200-30</f>
        <v>1170</v>
      </c>
    </row>
    <row r="88" spans="1:3" ht="12.75" customHeight="1">
      <c r="A88" s="40">
        <v>2</v>
      </c>
      <c r="B88" s="12" t="s">
        <v>231</v>
      </c>
      <c r="C88" s="106">
        <f>1200-30</f>
        <v>1170</v>
      </c>
    </row>
    <row r="89" spans="1:3" ht="12.75" customHeight="1">
      <c r="A89" s="40">
        <v>3</v>
      </c>
      <c r="B89" s="12" t="s">
        <v>232</v>
      </c>
      <c r="C89" s="106">
        <f>6000-30</f>
        <v>5970</v>
      </c>
    </row>
    <row r="90" spans="1:3" ht="12.75" customHeight="1">
      <c r="A90" s="40">
        <v>4</v>
      </c>
      <c r="B90" s="12" t="s">
        <v>233</v>
      </c>
      <c r="C90" s="106">
        <f>1200-30</f>
        <v>1170</v>
      </c>
    </row>
    <row r="91" spans="1:3" ht="12.75" customHeight="1">
      <c r="A91" s="40">
        <v>5</v>
      </c>
      <c r="B91" s="12" t="s">
        <v>234</v>
      </c>
      <c r="C91" s="106">
        <f>1200-30</f>
        <v>1170</v>
      </c>
    </row>
    <row r="92" spans="1:3" ht="12.75" customHeight="1">
      <c r="A92" s="40">
        <v>6</v>
      </c>
      <c r="B92" s="12" t="s">
        <v>235</v>
      </c>
      <c r="C92" s="106">
        <f>1200-30</f>
        <v>1170</v>
      </c>
    </row>
    <row r="93" spans="1:3" ht="12.75" customHeight="1">
      <c r="A93" s="40">
        <v>7</v>
      </c>
      <c r="B93" s="12" t="s">
        <v>236</v>
      </c>
      <c r="C93" s="106">
        <f>1200-30</f>
        <v>1170</v>
      </c>
    </row>
    <row r="94" spans="1:3" ht="12.75" customHeight="1">
      <c r="A94" s="40">
        <v>8</v>
      </c>
      <c r="B94" s="12" t="s">
        <v>240</v>
      </c>
      <c r="C94" s="106">
        <f>1200-30</f>
        <v>1170</v>
      </c>
    </row>
    <row r="95" spans="1:3" ht="12.75" customHeight="1">
      <c r="A95" s="40">
        <v>9</v>
      </c>
      <c r="B95" s="12" t="s">
        <v>241</v>
      </c>
      <c r="C95" s="106">
        <f>800-30</f>
        <v>770</v>
      </c>
    </row>
    <row r="96" spans="1:3" ht="12.75" customHeight="1">
      <c r="A96" s="40">
        <v>10</v>
      </c>
      <c r="B96" s="12" t="s">
        <v>260</v>
      </c>
      <c r="C96" s="106">
        <f>1200-30</f>
        <v>1170</v>
      </c>
    </row>
    <row r="97" spans="1:3" ht="12.75" customHeight="1">
      <c r="A97" s="40">
        <v>11</v>
      </c>
      <c r="B97" s="12" t="s">
        <v>245</v>
      </c>
      <c r="C97" s="106">
        <f>1200-30</f>
        <v>1170</v>
      </c>
    </row>
    <row r="98" spans="1:3" ht="12.75" customHeight="1">
      <c r="A98" s="40">
        <v>12</v>
      </c>
      <c r="B98" s="12" t="s">
        <v>246</v>
      </c>
      <c r="C98" s="106">
        <f>800-30</f>
        <v>770</v>
      </c>
    </row>
    <row r="99" spans="1:3" ht="12.75" customHeight="1">
      <c r="A99" s="40">
        <v>13</v>
      </c>
      <c r="B99" s="12" t="s">
        <v>247</v>
      </c>
      <c r="C99" s="106">
        <f aca="true" t="shared" si="0" ref="C99:C104">1200-30</f>
        <v>1170</v>
      </c>
    </row>
    <row r="100" spans="1:3" ht="12.75" customHeight="1">
      <c r="A100" s="40">
        <v>14</v>
      </c>
      <c r="B100" s="12" t="s">
        <v>248</v>
      </c>
      <c r="C100" s="106">
        <f t="shared" si="0"/>
        <v>1170</v>
      </c>
    </row>
    <row r="101" spans="1:3" ht="12.75" customHeight="1">
      <c r="A101" s="40">
        <v>15</v>
      </c>
      <c r="B101" s="12" t="s">
        <v>251</v>
      </c>
      <c r="C101" s="106">
        <f t="shared" si="0"/>
        <v>1170</v>
      </c>
    </row>
    <row r="102" spans="1:3" ht="12.75" customHeight="1">
      <c r="A102" s="40">
        <v>16</v>
      </c>
      <c r="B102" s="12" t="s">
        <v>252</v>
      </c>
      <c r="C102" s="106">
        <f t="shared" si="0"/>
        <v>1170</v>
      </c>
    </row>
    <row r="103" spans="1:3" ht="12.75" customHeight="1">
      <c r="A103" s="40">
        <v>17</v>
      </c>
      <c r="B103" s="12" t="s">
        <v>253</v>
      </c>
      <c r="C103" s="106">
        <f t="shared" si="0"/>
        <v>1170</v>
      </c>
    </row>
    <row r="104" spans="1:3" ht="12.75" customHeight="1">
      <c r="A104" s="40">
        <v>18</v>
      </c>
      <c r="B104" s="12" t="s">
        <v>255</v>
      </c>
      <c r="C104" s="106">
        <f t="shared" si="0"/>
        <v>1170</v>
      </c>
    </row>
    <row r="105" spans="1:3" ht="12.75" customHeight="1">
      <c r="A105" s="40">
        <v>19</v>
      </c>
      <c r="B105" s="12" t="s">
        <v>237</v>
      </c>
      <c r="C105" s="106">
        <f>600-30</f>
        <v>570</v>
      </c>
    </row>
    <row r="106" spans="1:3" ht="12.75" customHeight="1">
      <c r="A106" s="40">
        <v>20</v>
      </c>
      <c r="B106" s="12" t="s">
        <v>238</v>
      </c>
      <c r="C106" s="106">
        <f>600-30</f>
        <v>570</v>
      </c>
    </row>
    <row r="107" spans="1:3" ht="12.75" customHeight="1">
      <c r="A107" s="40">
        <v>21</v>
      </c>
      <c r="B107" s="12" t="s">
        <v>239</v>
      </c>
      <c r="C107" s="106">
        <f>650-30</f>
        <v>620</v>
      </c>
    </row>
    <row r="108" spans="1:5" ht="12.75" customHeight="1">
      <c r="A108" s="40">
        <v>22</v>
      </c>
      <c r="B108" s="12" t="s">
        <v>242</v>
      </c>
      <c r="C108" s="106">
        <f>650-30</f>
        <v>620</v>
      </c>
      <c r="E108" s="131"/>
    </row>
    <row r="109" spans="1:3" ht="12.75" customHeight="1">
      <c r="A109" s="40">
        <v>23</v>
      </c>
      <c r="B109" s="12" t="s">
        <v>243</v>
      </c>
      <c r="C109" s="106">
        <f>1000-30</f>
        <v>970</v>
      </c>
    </row>
    <row r="110" spans="1:3" ht="12.75" customHeight="1">
      <c r="A110" s="40">
        <v>24</v>
      </c>
      <c r="B110" s="12" t="s">
        <v>249</v>
      </c>
      <c r="C110" s="106">
        <f>1000-30</f>
        <v>970</v>
      </c>
    </row>
    <row r="111" spans="1:3" ht="12.75" customHeight="1">
      <c r="A111" s="40">
        <v>25</v>
      </c>
      <c r="B111" s="12" t="s">
        <v>250</v>
      </c>
      <c r="C111" s="106">
        <f>1000-30</f>
        <v>970</v>
      </c>
    </row>
    <row r="112" spans="1:3" ht="12.75" customHeight="1">
      <c r="A112" s="40">
        <v>26</v>
      </c>
      <c r="B112" s="12" t="s">
        <v>254</v>
      </c>
      <c r="C112" s="106">
        <f>1000-30</f>
        <v>970</v>
      </c>
    </row>
    <row r="113" spans="1:5" ht="12.75" customHeight="1">
      <c r="A113" s="40">
        <v>27</v>
      </c>
      <c r="B113" s="11" t="s">
        <v>223</v>
      </c>
      <c r="C113" s="106">
        <f>26*30</f>
        <v>780</v>
      </c>
      <c r="E113" s="131"/>
    </row>
    <row r="114" spans="1:5" ht="12.75" customHeight="1">
      <c r="A114" s="1"/>
      <c r="B114" s="11"/>
      <c r="C114" s="42"/>
      <c r="E114" s="131"/>
    </row>
    <row r="115" spans="1:5" ht="12.75" customHeight="1">
      <c r="A115" s="1">
        <v>17</v>
      </c>
      <c r="B115" s="11" t="s">
        <v>258</v>
      </c>
      <c r="C115" s="42">
        <f>C116+C117</f>
        <v>6000</v>
      </c>
      <c r="E115" s="131"/>
    </row>
    <row r="116" spans="1:5" ht="12.75" customHeight="1">
      <c r="A116" s="40">
        <v>1</v>
      </c>
      <c r="B116" s="12" t="s">
        <v>259</v>
      </c>
      <c r="C116" s="106">
        <v>4300</v>
      </c>
      <c r="E116" s="131"/>
    </row>
    <row r="117" spans="1:3" ht="12.75" customHeight="1">
      <c r="A117" s="40">
        <v>2</v>
      </c>
      <c r="B117" s="12" t="s">
        <v>173</v>
      </c>
      <c r="C117" s="106">
        <v>1700</v>
      </c>
    </row>
    <row r="118" spans="1:3" ht="12.75" customHeight="1">
      <c r="A118" s="40"/>
      <c r="B118" s="12"/>
      <c r="C118" s="106"/>
    </row>
    <row r="119" spans="1:3" ht="12.75" customHeight="1">
      <c r="A119" s="1">
        <v>18</v>
      </c>
      <c r="B119" s="11" t="s">
        <v>261</v>
      </c>
      <c r="C119" s="42">
        <f>C120</f>
        <v>1350</v>
      </c>
    </row>
    <row r="120" spans="1:3" ht="12.75" customHeight="1">
      <c r="A120" s="40">
        <v>1</v>
      </c>
      <c r="B120" s="12" t="s">
        <v>262</v>
      </c>
      <c r="C120" s="147">
        <v>1350</v>
      </c>
    </row>
    <row r="121" spans="1:3" ht="12.75" customHeight="1">
      <c r="A121" s="40">
        <v>2</v>
      </c>
      <c r="B121" s="12" t="s">
        <v>264</v>
      </c>
      <c r="C121" s="147"/>
    </row>
    <row r="122" spans="1:3" ht="12.75" customHeight="1">
      <c r="A122" s="40"/>
      <c r="B122" s="12"/>
      <c r="C122" s="138"/>
    </row>
    <row r="123" spans="1:3" ht="12.75" customHeight="1">
      <c r="A123" s="1">
        <v>19</v>
      </c>
      <c r="B123" s="11" t="s">
        <v>187</v>
      </c>
      <c r="C123" s="42"/>
    </row>
    <row r="124" spans="1:3" ht="12.75" customHeight="1">
      <c r="A124" s="40"/>
      <c r="B124" s="12" t="s">
        <v>188</v>
      </c>
      <c r="C124" s="42">
        <v>4500</v>
      </c>
    </row>
    <row r="125" spans="1:3" ht="12.75" customHeight="1">
      <c r="A125" s="40"/>
      <c r="B125" s="12"/>
      <c r="C125" s="106"/>
    </row>
    <row r="126" spans="1:3" ht="12.75" customHeight="1">
      <c r="A126" s="1">
        <v>20</v>
      </c>
      <c r="B126" s="11" t="s">
        <v>270</v>
      </c>
      <c r="C126" s="106"/>
    </row>
    <row r="127" spans="1:3" ht="12.75" customHeight="1">
      <c r="A127" s="40"/>
      <c r="B127" s="12" t="s">
        <v>271</v>
      </c>
      <c r="C127" s="42">
        <v>770</v>
      </c>
    </row>
    <row r="128" spans="1:3" ht="12.75" customHeight="1">
      <c r="A128" s="40"/>
      <c r="B128" s="12"/>
      <c r="C128" s="106"/>
    </row>
    <row r="129" spans="1:3" ht="12.75" customHeight="1">
      <c r="A129" s="1">
        <v>21</v>
      </c>
      <c r="B129" s="11" t="s">
        <v>272</v>
      </c>
      <c r="C129" s="106"/>
    </row>
    <row r="130" spans="1:3" ht="12.75" customHeight="1">
      <c r="A130" s="1"/>
      <c r="B130" s="12" t="s">
        <v>159</v>
      </c>
      <c r="C130" s="42">
        <v>180</v>
      </c>
    </row>
    <row r="131" spans="1:3" ht="12.75" customHeight="1">
      <c r="A131" s="1"/>
      <c r="B131" s="12"/>
      <c r="C131" s="106"/>
    </row>
    <row r="132" spans="1:3" ht="12.75" customHeight="1">
      <c r="A132" s="107">
        <v>22</v>
      </c>
      <c r="B132" s="11" t="s">
        <v>107</v>
      </c>
      <c r="C132" s="42">
        <v>10000</v>
      </c>
    </row>
    <row r="133" spans="1:3" ht="12.75" customHeight="1">
      <c r="A133" s="1"/>
      <c r="B133" s="12"/>
      <c r="C133" s="106"/>
    </row>
    <row r="134" spans="1:3" ht="12.75" customHeight="1">
      <c r="A134" s="63">
        <v>23</v>
      </c>
      <c r="B134" s="11" t="s">
        <v>16</v>
      </c>
      <c r="C134" s="105">
        <v>1520</v>
      </c>
    </row>
    <row r="135" spans="1:3" ht="12.75" customHeight="1">
      <c r="A135" s="130"/>
      <c r="B135" s="11"/>
      <c r="C135" s="42"/>
    </row>
    <row r="136" spans="1:3" s="132" customFormat="1" ht="12.75" customHeight="1">
      <c r="A136" s="63">
        <v>24</v>
      </c>
      <c r="B136" s="64" t="s">
        <v>170</v>
      </c>
      <c r="C136" s="99">
        <v>300</v>
      </c>
    </row>
    <row r="137" spans="1:3" s="132" customFormat="1" ht="12.75" customHeight="1">
      <c r="A137" s="130"/>
      <c r="B137" s="11"/>
      <c r="C137" s="1"/>
    </row>
    <row r="138" spans="1:3" ht="12.75">
      <c r="A138" s="63">
        <v>25</v>
      </c>
      <c r="B138" s="11" t="s">
        <v>82</v>
      </c>
      <c r="C138" s="108">
        <f>(C19+C22+C25+C28+C31+C33+C65+C72+C75+C78+C81+C84+(C86-C113)*0.4+C116+C117+C120+C132+C136+C124+C127+C130)*0.025</f>
        <v>1594.075</v>
      </c>
    </row>
    <row r="139" spans="1:3" ht="12.75">
      <c r="A139" s="109"/>
      <c r="B139" s="11"/>
      <c r="C139" s="108"/>
    </row>
    <row r="140" spans="1:5" ht="12.75" customHeight="1">
      <c r="A140" s="1"/>
      <c r="B140" s="11" t="s">
        <v>227</v>
      </c>
      <c r="C140" s="59">
        <f>C19+C22+C25+C28+C31+C33+C35+C46+C51+C55+C61+C63+C67+C72+C75+C78+C81+C84+C86+C115+C119+C124+C132+C134+C136+C138+C127+C130</f>
        <v>91275.01320999999</v>
      </c>
      <c r="E140" s="131"/>
    </row>
    <row r="141" spans="1:3" s="135" customFormat="1" ht="12.75" customHeight="1">
      <c r="A141" s="133"/>
      <c r="B141" s="134"/>
      <c r="C141" s="139"/>
    </row>
    <row r="142" spans="1:3" s="135" customFormat="1" ht="12.75" customHeight="1">
      <c r="A142" s="133"/>
      <c r="B142" s="134"/>
      <c r="C142" s="134"/>
    </row>
    <row r="143" spans="1:3" s="135" customFormat="1" ht="12.75" customHeight="1">
      <c r="A143" s="133"/>
      <c r="B143" s="134"/>
      <c r="C143" s="134"/>
    </row>
    <row r="144" ht="12.75" customHeight="1"/>
    <row r="145" ht="12.75" customHeight="1">
      <c r="B145" s="77" t="s">
        <v>148</v>
      </c>
    </row>
    <row r="146" ht="12.75" customHeight="1">
      <c r="B146" s="77" t="s">
        <v>149</v>
      </c>
    </row>
    <row r="147" spans="2:3" ht="12.75" customHeight="1">
      <c r="B147" s="77" t="s">
        <v>150</v>
      </c>
      <c r="C147" s="51" t="s">
        <v>268</v>
      </c>
    </row>
    <row r="148" ht="12.75" customHeight="1"/>
    <row r="149" ht="12.75" customHeight="1">
      <c r="C149" s="131"/>
    </row>
    <row r="150" ht="12.75" customHeight="1">
      <c r="C150" s="128">
        <f>C19+C22+C25+C28+C31+C33+C72+C75+C78+C81+C84+C86*0.34+C115+C119+C124+C127+C130</f>
        <v>48002</v>
      </c>
    </row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</sheetData>
  <mergeCells count="7">
    <mergeCell ref="C120:C121"/>
    <mergeCell ref="A8:C8"/>
    <mergeCell ref="A9:C9"/>
    <mergeCell ref="A10:C10"/>
    <mergeCell ref="A12:A13"/>
    <mergeCell ref="B12:B13"/>
    <mergeCell ref="C12:C1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29"/>
  <sheetViews>
    <sheetView workbookViewId="0" topLeftCell="A310">
      <selection activeCell="A1" sqref="A1:IV16384"/>
    </sheetView>
  </sheetViews>
  <sheetFormatPr defaultColWidth="9.140625" defaultRowHeight="12.75"/>
  <cols>
    <col min="1" max="1" width="8.00390625" style="10" customWidth="1"/>
    <col min="2" max="2" width="38.8515625" style="0" customWidth="1"/>
    <col min="3" max="3" width="39.8515625" style="0" customWidth="1"/>
  </cols>
  <sheetData>
    <row r="1" spans="1:3" ht="18.75">
      <c r="A1" s="29"/>
      <c r="B1" s="10"/>
      <c r="C1" s="2" t="s">
        <v>3</v>
      </c>
    </row>
    <row r="2" spans="1:3" ht="12.75">
      <c r="A2" s="148" t="s">
        <v>7</v>
      </c>
      <c r="B2" s="148"/>
      <c r="C2" s="148"/>
    </row>
    <row r="3" spans="1:3" ht="12.75">
      <c r="A3" s="149" t="s">
        <v>6</v>
      </c>
      <c r="B3" s="149"/>
      <c r="C3" s="149"/>
    </row>
    <row r="4" spans="1:3" ht="12.75">
      <c r="A4" s="149" t="s">
        <v>24</v>
      </c>
      <c r="B4" s="149"/>
      <c r="C4" s="149"/>
    </row>
    <row r="5" spans="1:3" ht="12.75">
      <c r="A5" s="15"/>
      <c r="B5" s="15"/>
      <c r="C5" s="15"/>
    </row>
    <row r="6" spans="1:3" ht="12.75">
      <c r="A6" s="141" t="s">
        <v>0</v>
      </c>
      <c r="B6" s="143" t="s">
        <v>1</v>
      </c>
      <c r="C6" s="145" t="s">
        <v>8</v>
      </c>
    </row>
    <row r="7" spans="1:3" ht="12.75">
      <c r="A7" s="142"/>
      <c r="B7" s="144"/>
      <c r="C7" s="146"/>
    </row>
    <row r="8" spans="1:3" ht="12.75">
      <c r="A8" s="1"/>
      <c r="B8" s="1"/>
      <c r="C8" s="1"/>
    </row>
    <row r="9" spans="1:3" ht="14.25">
      <c r="A9" s="1"/>
      <c r="B9" s="43" t="s">
        <v>90</v>
      </c>
      <c r="C9" s="44">
        <v>36095</v>
      </c>
    </row>
    <row r="10" spans="1:3" ht="12.75">
      <c r="A10" s="1"/>
      <c r="B10" s="1"/>
      <c r="C10" s="59">
        <f>C9-C46</f>
        <v>528.2969999999987</v>
      </c>
    </row>
    <row r="11" spans="1:3" s="8" customFormat="1" ht="12.75" customHeight="1">
      <c r="A11" s="3"/>
      <c r="B11" s="28" t="s">
        <v>87</v>
      </c>
      <c r="C11" s="19"/>
    </row>
    <row r="12" spans="1:3" s="8" customFormat="1" ht="12.75" customHeight="1">
      <c r="A12" s="3"/>
      <c r="B12" s="16" t="s">
        <v>88</v>
      </c>
      <c r="C12" s="19">
        <v>6000</v>
      </c>
    </row>
    <row r="13" spans="1:3" s="8" customFormat="1" ht="12.75" customHeight="1">
      <c r="A13" s="3"/>
      <c r="B13" s="16" t="s">
        <v>16</v>
      </c>
      <c r="C13" s="19">
        <v>100</v>
      </c>
    </row>
    <row r="14" spans="1:3" ht="12.75">
      <c r="A14" s="1"/>
      <c r="B14" s="1"/>
      <c r="C14" s="59"/>
    </row>
    <row r="15" spans="1:3" ht="12.75" customHeight="1">
      <c r="A15" s="40"/>
      <c r="B15" s="11" t="s">
        <v>46</v>
      </c>
      <c r="C15" s="41"/>
    </row>
    <row r="16" spans="1:3" ht="12.75" customHeight="1">
      <c r="A16" s="40"/>
      <c r="B16" s="12" t="s">
        <v>51</v>
      </c>
      <c r="C16" s="42">
        <v>4520</v>
      </c>
    </row>
    <row r="17" spans="1:3" ht="12.75" customHeight="1">
      <c r="A17" s="24"/>
      <c r="B17" s="12" t="s">
        <v>16</v>
      </c>
      <c r="C17" s="4">
        <v>90</v>
      </c>
    </row>
    <row r="18" spans="1:3" ht="12.75" customHeight="1">
      <c r="A18" s="24"/>
      <c r="B18" s="12"/>
      <c r="C18" s="4"/>
    </row>
    <row r="19" spans="1:3" ht="12.75" customHeight="1">
      <c r="A19" s="3"/>
      <c r="B19" s="11" t="s">
        <v>56</v>
      </c>
      <c r="C19" s="4"/>
    </row>
    <row r="20" spans="1:3" ht="12.75" customHeight="1">
      <c r="A20" s="3"/>
      <c r="B20" s="12" t="s">
        <v>57</v>
      </c>
      <c r="C20" s="4">
        <v>650</v>
      </c>
    </row>
    <row r="21" spans="1:3" ht="12.75" customHeight="1">
      <c r="A21" s="3"/>
      <c r="B21" s="12" t="s">
        <v>76</v>
      </c>
      <c r="C21" s="4">
        <v>50</v>
      </c>
    </row>
    <row r="22" spans="1:3" ht="12.75" customHeight="1">
      <c r="A22" s="3"/>
      <c r="B22" s="12"/>
      <c r="C22" s="4"/>
    </row>
    <row r="23" spans="1:3" ht="12.75" customHeight="1">
      <c r="A23" s="3"/>
      <c r="B23" s="11" t="s">
        <v>10</v>
      </c>
      <c r="C23" s="4" t="s">
        <v>2</v>
      </c>
    </row>
    <row r="24" spans="1:3" ht="12.75" customHeight="1">
      <c r="A24" s="3"/>
      <c r="B24" s="12" t="s">
        <v>102</v>
      </c>
      <c r="C24" s="19">
        <v>5000</v>
      </c>
    </row>
    <row r="25" spans="1:3" ht="12.75" customHeight="1">
      <c r="A25" s="3"/>
      <c r="B25" s="12" t="s">
        <v>16</v>
      </c>
      <c r="C25" s="4">
        <v>250</v>
      </c>
    </row>
    <row r="26" spans="1:3" ht="12.75" customHeight="1">
      <c r="A26" s="24"/>
      <c r="B26" s="12"/>
      <c r="C26" s="4"/>
    </row>
    <row r="27" spans="1:3" ht="12.75" customHeight="1">
      <c r="A27" s="3"/>
      <c r="B27" s="11" t="s">
        <v>29</v>
      </c>
      <c r="C27" s="4" t="s">
        <v>2</v>
      </c>
    </row>
    <row r="28" spans="1:3" ht="12.75" customHeight="1">
      <c r="A28" s="3"/>
      <c r="B28" s="12" t="s">
        <v>30</v>
      </c>
      <c r="C28" s="4"/>
    </row>
    <row r="29" spans="1:3" ht="12.75" customHeight="1">
      <c r="A29" s="3"/>
      <c r="B29" s="11" t="s">
        <v>5</v>
      </c>
      <c r="C29" s="38">
        <v>3053.773</v>
      </c>
    </row>
    <row r="30" spans="1:3" ht="12.75" customHeight="1">
      <c r="A30" s="3"/>
      <c r="B30" s="12" t="s">
        <v>9</v>
      </c>
      <c r="C30" s="4"/>
    </row>
    <row r="31" spans="1:3" ht="12.75" customHeight="1">
      <c r="A31" s="3"/>
      <c r="B31" s="11" t="s">
        <v>4</v>
      </c>
      <c r="C31" s="38">
        <v>911.96</v>
      </c>
    </row>
    <row r="32" spans="1:3" ht="12.75" customHeight="1">
      <c r="A32" s="3"/>
      <c r="B32" s="11" t="s">
        <v>70</v>
      </c>
      <c r="C32" s="4"/>
    </row>
    <row r="33" spans="1:3" ht="12.75" customHeight="1">
      <c r="A33" s="3"/>
      <c r="B33" s="11" t="s">
        <v>71</v>
      </c>
      <c r="C33" s="19">
        <v>13440</v>
      </c>
    </row>
    <row r="34" spans="1:3" ht="12.75" customHeight="1">
      <c r="A34" s="3"/>
      <c r="B34" s="12"/>
      <c r="C34" s="4"/>
    </row>
    <row r="35" spans="1:3" ht="12.75" customHeight="1">
      <c r="A35" s="3"/>
      <c r="B35" s="11" t="s">
        <v>72</v>
      </c>
      <c r="C35" s="4"/>
    </row>
    <row r="36" spans="1:3" ht="12.75" customHeight="1">
      <c r="A36" s="30"/>
      <c r="B36" s="12" t="s">
        <v>30</v>
      </c>
      <c r="C36" s="25"/>
    </row>
    <row r="37" spans="1:3" ht="12.75" customHeight="1">
      <c r="A37" s="30"/>
      <c r="B37" s="11" t="s">
        <v>5</v>
      </c>
      <c r="C37" s="35">
        <v>295.04</v>
      </c>
    </row>
    <row r="38" spans="1:3" ht="12.75" customHeight="1">
      <c r="A38" s="3"/>
      <c r="B38" s="12" t="s">
        <v>9</v>
      </c>
      <c r="C38" s="5"/>
    </row>
    <row r="39" spans="1:3" ht="12.75">
      <c r="A39" s="30"/>
      <c r="B39" s="11" t="s">
        <v>4</v>
      </c>
      <c r="C39" s="35">
        <v>168.48</v>
      </c>
    </row>
    <row r="40" spans="1:3" ht="12.75" customHeight="1">
      <c r="A40" s="24"/>
      <c r="B40" s="12"/>
      <c r="C40" s="4"/>
    </row>
    <row r="41" spans="1:3" ht="12.75" customHeight="1">
      <c r="A41" s="3"/>
      <c r="B41" s="11" t="s">
        <v>31</v>
      </c>
      <c r="C41" s="5"/>
    </row>
    <row r="42" spans="1:3" ht="12.75" customHeight="1">
      <c r="A42" s="3"/>
      <c r="B42" s="12" t="s">
        <v>32</v>
      </c>
      <c r="C42" s="18">
        <v>122</v>
      </c>
    </row>
    <row r="43" spans="1:3" ht="12.75" customHeight="1">
      <c r="A43" s="24"/>
      <c r="B43" s="12"/>
      <c r="C43" s="4"/>
    </row>
    <row r="44" spans="1:3" ht="12.75" customHeight="1">
      <c r="A44" s="24"/>
      <c r="B44" s="13" t="s">
        <v>82</v>
      </c>
      <c r="C44" s="4">
        <f>(C12+C16+C20+C112+C117+C24+C33)*0.025</f>
        <v>915.45</v>
      </c>
    </row>
    <row r="45" spans="1:3" ht="12.75" customHeight="1">
      <c r="A45" s="24"/>
      <c r="B45" s="31"/>
      <c r="C45" s="4"/>
    </row>
    <row r="46" spans="1:3" ht="12.75" customHeight="1" thickBot="1">
      <c r="A46" s="24"/>
      <c r="B46" s="27" t="s">
        <v>74</v>
      </c>
      <c r="C46" s="19">
        <f>SUM(C12:C45)</f>
        <v>35566.703</v>
      </c>
    </row>
    <row r="47" spans="1:3" ht="12.75" customHeight="1">
      <c r="A47" s="24"/>
      <c r="B47" s="12"/>
      <c r="C47" s="4"/>
    </row>
    <row r="48" spans="1:3" ht="12.75" customHeight="1">
      <c r="A48" s="24"/>
      <c r="B48" s="43" t="s">
        <v>91</v>
      </c>
      <c r="C48" s="44">
        <v>8545</v>
      </c>
    </row>
    <row r="49" spans="1:3" ht="12.75" customHeight="1">
      <c r="A49" s="24"/>
      <c r="B49" s="12"/>
      <c r="C49" s="19">
        <f>C48-C70</f>
        <v>2190.879</v>
      </c>
    </row>
    <row r="50" spans="1:3" ht="12.75" customHeight="1">
      <c r="A50" s="3"/>
      <c r="B50" s="11" t="s">
        <v>52</v>
      </c>
      <c r="C50" s="4"/>
    </row>
    <row r="51" spans="1:3" ht="12.75" customHeight="1">
      <c r="A51" s="24"/>
      <c r="B51" s="12" t="s">
        <v>75</v>
      </c>
      <c r="C51" s="4">
        <v>750</v>
      </c>
    </row>
    <row r="52" spans="1:3" ht="12.75" customHeight="1">
      <c r="A52" s="24"/>
      <c r="B52" s="12" t="s">
        <v>16</v>
      </c>
      <c r="C52" s="4">
        <v>20</v>
      </c>
    </row>
    <row r="53" spans="1:3" ht="12.75" customHeight="1">
      <c r="A53" s="24"/>
      <c r="B53" s="12"/>
      <c r="C53" s="4"/>
    </row>
    <row r="54" spans="1:3" ht="12.75" customHeight="1">
      <c r="A54" s="3"/>
      <c r="B54" s="11" t="s">
        <v>29</v>
      </c>
      <c r="C54" s="4" t="s">
        <v>2</v>
      </c>
    </row>
    <row r="55" spans="1:3" ht="12.75" customHeight="1">
      <c r="A55" s="3"/>
      <c r="B55" s="12" t="s">
        <v>30</v>
      </c>
      <c r="C55" s="4"/>
    </row>
    <row r="56" spans="1:3" ht="12.75" customHeight="1">
      <c r="A56" s="3"/>
      <c r="B56" s="11" t="s">
        <v>5</v>
      </c>
      <c r="C56" s="38">
        <v>250.02</v>
      </c>
    </row>
    <row r="57" spans="1:3" ht="12.75" customHeight="1">
      <c r="A57" s="3"/>
      <c r="B57" s="12" t="s">
        <v>9</v>
      </c>
      <c r="C57" s="4"/>
    </row>
    <row r="58" spans="1:3" ht="12.75" customHeight="1">
      <c r="A58" s="3"/>
      <c r="B58" s="11" t="s">
        <v>4</v>
      </c>
      <c r="C58" s="45">
        <v>27.609</v>
      </c>
    </row>
    <row r="59" spans="1:3" ht="12.75" customHeight="1">
      <c r="A59" s="3"/>
      <c r="B59" s="11" t="s">
        <v>70</v>
      </c>
      <c r="C59" s="4"/>
    </row>
    <row r="60" spans="1:3" ht="12.75" customHeight="1">
      <c r="A60" s="3"/>
      <c r="B60" s="11" t="s">
        <v>71</v>
      </c>
      <c r="C60" s="19">
        <v>2020</v>
      </c>
    </row>
    <row r="61" spans="1:3" ht="12.75" customHeight="1">
      <c r="A61" s="3"/>
      <c r="B61" s="12"/>
      <c r="C61" s="4"/>
    </row>
    <row r="62" spans="1:3" ht="12.75" customHeight="1">
      <c r="A62" s="3"/>
      <c r="B62" s="11" t="s">
        <v>72</v>
      </c>
      <c r="C62" s="4"/>
    </row>
    <row r="63" spans="1:3" ht="12.75" customHeight="1">
      <c r="A63" s="30"/>
      <c r="B63" s="12" t="s">
        <v>30</v>
      </c>
      <c r="C63" s="25"/>
    </row>
    <row r="64" spans="1:3" ht="12.75" customHeight="1">
      <c r="A64" s="30"/>
      <c r="B64" s="11" t="s">
        <v>5</v>
      </c>
      <c r="C64" s="35">
        <v>2605.191</v>
      </c>
    </row>
    <row r="65" spans="1:3" ht="12.75" customHeight="1">
      <c r="A65" s="3"/>
      <c r="B65" s="12" t="s">
        <v>9</v>
      </c>
      <c r="C65" s="5"/>
    </row>
    <row r="66" spans="1:3" ht="12.75">
      <c r="A66" s="30"/>
      <c r="B66" s="11" t="s">
        <v>4</v>
      </c>
      <c r="C66" s="35">
        <v>612.051</v>
      </c>
    </row>
    <row r="67" spans="1:3" ht="12.75" customHeight="1">
      <c r="A67" s="24"/>
      <c r="B67" s="12"/>
      <c r="C67" s="4"/>
    </row>
    <row r="68" spans="1:3" ht="12.75" customHeight="1">
      <c r="A68" s="24"/>
      <c r="B68" s="13" t="s">
        <v>82</v>
      </c>
      <c r="C68" s="4">
        <f>(C51+C60)*0.025</f>
        <v>69.25</v>
      </c>
    </row>
    <row r="69" spans="1:3" ht="12.75" customHeight="1">
      <c r="A69" s="24"/>
      <c r="B69" s="31"/>
      <c r="C69" s="4"/>
    </row>
    <row r="70" spans="1:3" ht="12.75" customHeight="1" thickBot="1">
      <c r="A70" s="24"/>
      <c r="B70" s="27" t="s">
        <v>74</v>
      </c>
      <c r="C70" s="4">
        <f>SUM(C51:C69)</f>
        <v>6354.121</v>
      </c>
    </row>
    <row r="71" spans="1:3" ht="12.75" customHeight="1">
      <c r="A71" s="24"/>
      <c r="B71" s="12"/>
      <c r="C71" s="4"/>
    </row>
    <row r="72" spans="1:3" s="48" customFormat="1" ht="12.75" customHeight="1">
      <c r="A72" s="46"/>
      <c r="B72" s="43" t="s">
        <v>92</v>
      </c>
      <c r="C72" s="47">
        <v>27709</v>
      </c>
    </row>
    <row r="73" spans="1:3" ht="12.75" customHeight="1">
      <c r="A73" s="24"/>
      <c r="B73" s="12"/>
      <c r="C73" s="19">
        <f>C72-C106</f>
        <v>-3468.370999999999</v>
      </c>
    </row>
    <row r="74" spans="1:3" ht="12.75" customHeight="1">
      <c r="A74" s="3"/>
      <c r="B74" s="11" t="s">
        <v>53</v>
      </c>
      <c r="C74" s="4"/>
    </row>
    <row r="75" spans="1:3" ht="12.75" customHeight="1">
      <c r="A75" s="24"/>
      <c r="B75" s="12" t="s">
        <v>54</v>
      </c>
      <c r="C75" s="4"/>
    </row>
    <row r="76" spans="1:3" ht="12.75" customHeight="1">
      <c r="A76" s="24"/>
      <c r="B76" s="1"/>
      <c r="C76" s="4"/>
    </row>
    <row r="77" spans="1:3" ht="12.75" customHeight="1">
      <c r="A77" s="3"/>
      <c r="B77" s="11" t="s">
        <v>68</v>
      </c>
      <c r="C77" s="4"/>
    </row>
    <row r="78" spans="1:3" ht="12.75" customHeight="1">
      <c r="A78" s="3"/>
      <c r="B78" s="12" t="s">
        <v>69</v>
      </c>
      <c r="C78" s="19">
        <v>5120</v>
      </c>
    </row>
    <row r="79" spans="1:3" ht="12.75" customHeight="1">
      <c r="A79" s="24"/>
      <c r="B79" s="1"/>
      <c r="C79" s="4"/>
    </row>
    <row r="80" spans="1:3" s="8" customFormat="1" ht="12.75" customHeight="1">
      <c r="A80" s="3"/>
      <c r="B80" s="11" t="s">
        <v>28</v>
      </c>
      <c r="C80" s="4"/>
    </row>
    <row r="81" spans="1:3" s="8" customFormat="1" ht="12.75" customHeight="1">
      <c r="A81" s="3"/>
      <c r="B81" s="12" t="s">
        <v>11</v>
      </c>
      <c r="C81" s="4">
        <v>3000</v>
      </c>
    </row>
    <row r="82" spans="1:3" s="8" customFormat="1" ht="12.75" customHeight="1">
      <c r="A82" s="3"/>
      <c r="B82" s="16" t="s">
        <v>16</v>
      </c>
      <c r="C82" s="4">
        <v>100</v>
      </c>
    </row>
    <row r="83" spans="1:3" ht="12.75" customHeight="1">
      <c r="A83" s="24"/>
      <c r="B83" s="1"/>
      <c r="C83" s="4"/>
    </row>
    <row r="84" spans="1:3" ht="12.75" customHeight="1">
      <c r="A84" s="3"/>
      <c r="B84" s="11" t="s">
        <v>29</v>
      </c>
      <c r="C84" s="4" t="s">
        <v>2</v>
      </c>
    </row>
    <row r="85" spans="1:3" ht="12.75" customHeight="1">
      <c r="A85" s="3"/>
      <c r="B85" s="12" t="s">
        <v>30</v>
      </c>
      <c r="C85" s="4"/>
    </row>
    <row r="86" spans="1:3" ht="12.75" customHeight="1">
      <c r="A86" s="3"/>
      <c r="B86" s="11" t="s">
        <v>5</v>
      </c>
      <c r="C86" s="38">
        <v>585.325</v>
      </c>
    </row>
    <row r="87" spans="1:3" ht="12.75" customHeight="1">
      <c r="A87" s="3"/>
      <c r="B87" s="12" t="s">
        <v>9</v>
      </c>
      <c r="C87" s="4"/>
    </row>
    <row r="88" spans="1:3" ht="12.75" customHeight="1">
      <c r="A88" s="3"/>
      <c r="B88" s="11" t="s">
        <v>4</v>
      </c>
      <c r="C88" s="38">
        <v>250.842</v>
      </c>
    </row>
    <row r="89" spans="1:3" ht="12.75" customHeight="1">
      <c r="A89" s="3"/>
      <c r="B89" s="11" t="s">
        <v>70</v>
      </c>
      <c r="C89" s="4"/>
    </row>
    <row r="90" spans="1:3" ht="12.75" customHeight="1">
      <c r="A90" s="3"/>
      <c r="B90" s="11" t="s">
        <v>71</v>
      </c>
      <c r="C90" s="19">
        <v>12490</v>
      </c>
    </row>
    <row r="91" spans="1:3" ht="12.75" customHeight="1">
      <c r="A91" s="3"/>
      <c r="B91" s="12"/>
      <c r="C91" s="4"/>
    </row>
    <row r="92" spans="1:3" ht="12.75" customHeight="1">
      <c r="A92" s="3"/>
      <c r="B92" s="11" t="s">
        <v>72</v>
      </c>
      <c r="C92" s="4"/>
    </row>
    <row r="93" spans="1:3" ht="12.75" customHeight="1">
      <c r="A93" s="30"/>
      <c r="B93" s="12" t="s">
        <v>30</v>
      </c>
      <c r="C93" s="25"/>
    </row>
    <row r="94" spans="1:3" ht="12.75" customHeight="1">
      <c r="A94" s="30"/>
      <c r="B94" s="11" t="s">
        <v>5</v>
      </c>
      <c r="C94" s="35">
        <v>7647.579</v>
      </c>
    </row>
    <row r="95" spans="1:3" ht="12.75" customHeight="1">
      <c r="A95" s="3"/>
      <c r="B95" s="12" t="s">
        <v>9</v>
      </c>
      <c r="C95" s="5"/>
    </row>
    <row r="96" spans="1:3" ht="12.75">
      <c r="A96" s="30"/>
      <c r="B96" s="11" t="s">
        <v>4</v>
      </c>
      <c r="C96" s="35">
        <v>1451.375</v>
      </c>
    </row>
    <row r="97" spans="1:3" ht="12.75" customHeight="1">
      <c r="A97" s="24"/>
      <c r="B97" s="1"/>
      <c r="C97" s="4"/>
    </row>
    <row r="98" spans="1:3" ht="12.75" customHeight="1">
      <c r="A98" s="3"/>
      <c r="B98" s="11" t="s">
        <v>43</v>
      </c>
      <c r="C98" s="5"/>
    </row>
    <row r="99" spans="1:3" ht="12.75" customHeight="1">
      <c r="A99" s="3"/>
      <c r="B99" s="12" t="s">
        <v>32</v>
      </c>
      <c r="C99" s="5">
        <v>41</v>
      </c>
    </row>
    <row r="100" spans="1:3" ht="12.75" customHeight="1">
      <c r="A100" s="3"/>
      <c r="B100" s="12"/>
      <c r="C100" s="5"/>
    </row>
    <row r="101" spans="1:3" ht="12.75" customHeight="1">
      <c r="A101" s="3"/>
      <c r="B101" s="11" t="s">
        <v>44</v>
      </c>
      <c r="C101" s="5"/>
    </row>
    <row r="102" spans="1:3" ht="12.75" customHeight="1">
      <c r="A102" s="3"/>
      <c r="B102" s="12" t="s">
        <v>32</v>
      </c>
      <c r="C102" s="5">
        <v>104</v>
      </c>
    </row>
    <row r="103" spans="1:3" ht="12.75" customHeight="1">
      <c r="A103" s="24"/>
      <c r="B103" s="1"/>
      <c r="C103" s="4"/>
    </row>
    <row r="104" spans="1:3" ht="12.75" customHeight="1">
      <c r="A104" s="24"/>
      <c r="B104" s="13" t="s">
        <v>82</v>
      </c>
      <c r="C104" s="4">
        <f>(C75+C81+C90)*0.025</f>
        <v>387.25</v>
      </c>
    </row>
    <row r="105" spans="1:3" ht="12.75" customHeight="1">
      <c r="A105" s="24"/>
      <c r="B105" s="31"/>
      <c r="C105" s="4"/>
    </row>
    <row r="106" spans="1:3" ht="12.75" customHeight="1" thickBot="1">
      <c r="A106" s="24"/>
      <c r="B106" s="27" t="s">
        <v>74</v>
      </c>
      <c r="C106" s="4">
        <f>SUM(C74:C105)</f>
        <v>31177.371</v>
      </c>
    </row>
    <row r="107" spans="1:3" ht="12.75" customHeight="1">
      <c r="A107" s="24"/>
      <c r="B107" s="1"/>
      <c r="C107" s="4"/>
    </row>
    <row r="108" spans="1:3" ht="12.75" customHeight="1">
      <c r="A108" s="24"/>
      <c r="B108" s="43" t="s">
        <v>93</v>
      </c>
      <c r="C108" s="47">
        <v>33853</v>
      </c>
    </row>
    <row r="109" spans="1:3" ht="12.75" customHeight="1">
      <c r="A109" s="24"/>
      <c r="B109" s="1"/>
      <c r="C109" s="19">
        <f>C108-C175</f>
        <v>-6931.424999999996</v>
      </c>
    </row>
    <row r="110" spans="1:3" ht="12.75" customHeight="1">
      <c r="A110" s="3"/>
      <c r="B110" s="11" t="s">
        <v>47</v>
      </c>
      <c r="C110" s="5"/>
    </row>
    <row r="111" spans="1:3" ht="12.75" customHeight="1">
      <c r="A111" s="3"/>
      <c r="B111" s="12" t="s">
        <v>48</v>
      </c>
      <c r="C111" s="5"/>
    </row>
    <row r="112" spans="1:3" ht="12.75" customHeight="1">
      <c r="A112" s="3"/>
      <c r="B112" s="12" t="s">
        <v>49</v>
      </c>
      <c r="C112" s="17">
        <v>3290.3</v>
      </c>
    </row>
    <row r="113" spans="1:3" ht="12.75" customHeight="1">
      <c r="A113" s="3"/>
      <c r="B113" s="12" t="s">
        <v>16</v>
      </c>
      <c r="C113" s="18">
        <v>50</v>
      </c>
    </row>
    <row r="114" spans="1:3" ht="12.75" customHeight="1">
      <c r="A114" s="3"/>
      <c r="B114" s="12"/>
      <c r="C114" s="17"/>
    </row>
    <row r="115" spans="1:3" ht="12.75" customHeight="1">
      <c r="A115" s="3"/>
      <c r="B115" s="11" t="s">
        <v>50</v>
      </c>
      <c r="C115" s="17"/>
    </row>
    <row r="116" spans="1:3" ht="12.75" customHeight="1">
      <c r="A116" s="3"/>
      <c r="B116" s="12" t="s">
        <v>48</v>
      </c>
      <c r="C116" s="17"/>
    </row>
    <row r="117" spans="1:3" ht="12.75" customHeight="1">
      <c r="A117" s="3"/>
      <c r="B117" s="12" t="s">
        <v>49</v>
      </c>
      <c r="C117" s="17">
        <v>3717.7</v>
      </c>
    </row>
    <row r="118" spans="1:3" ht="12.75" customHeight="1">
      <c r="A118" s="3"/>
      <c r="B118" s="12" t="s">
        <v>16</v>
      </c>
      <c r="C118" s="18">
        <v>50</v>
      </c>
    </row>
    <row r="119" spans="1:3" ht="12.75" customHeight="1">
      <c r="A119" s="24"/>
      <c r="B119" s="1"/>
      <c r="C119" s="19"/>
    </row>
    <row r="120" spans="1:3" ht="12.75" customHeight="1">
      <c r="A120" s="3"/>
      <c r="B120" s="11" t="s">
        <v>55</v>
      </c>
      <c r="C120" s="4"/>
    </row>
    <row r="121" spans="1:3" ht="12.75" customHeight="1">
      <c r="A121" s="24"/>
      <c r="B121" s="12" t="s">
        <v>11</v>
      </c>
      <c r="C121" s="19">
        <v>1235</v>
      </c>
    </row>
    <row r="122" spans="1:3" ht="12.75" customHeight="1">
      <c r="A122" s="24"/>
      <c r="B122" s="12"/>
      <c r="C122" s="19"/>
    </row>
    <row r="123" spans="1:3" ht="12.75" customHeight="1">
      <c r="A123" s="3"/>
      <c r="B123" s="11" t="s">
        <v>58</v>
      </c>
      <c r="C123" s="4"/>
    </row>
    <row r="124" spans="1:3" ht="12.75" customHeight="1">
      <c r="A124" s="3"/>
      <c r="B124" s="12" t="s">
        <v>59</v>
      </c>
      <c r="C124" s="19">
        <v>2400</v>
      </c>
    </row>
    <row r="125" spans="1:3" ht="12.75" customHeight="1">
      <c r="A125" s="3"/>
      <c r="B125" s="12"/>
      <c r="C125" s="19"/>
    </row>
    <row r="126" spans="1:3" ht="12.75" customHeight="1">
      <c r="A126" s="3"/>
      <c r="B126" s="11" t="s">
        <v>83</v>
      </c>
      <c r="C126" s="19"/>
    </row>
    <row r="127" spans="1:3" ht="12.75" customHeight="1">
      <c r="A127" s="3"/>
      <c r="B127" s="12" t="s">
        <v>11</v>
      </c>
      <c r="C127" s="19">
        <v>2200</v>
      </c>
    </row>
    <row r="128" spans="1:3" ht="12.75" customHeight="1">
      <c r="A128" s="3"/>
      <c r="B128" s="12" t="s">
        <v>12</v>
      </c>
      <c r="C128" s="19">
        <v>3100</v>
      </c>
    </row>
    <row r="129" spans="1:3" ht="12.75" customHeight="1">
      <c r="A129" s="3"/>
      <c r="B129" s="12" t="s">
        <v>84</v>
      </c>
      <c r="C129" s="19">
        <v>600</v>
      </c>
    </row>
    <row r="130" spans="1:3" ht="12.75" customHeight="1">
      <c r="A130" s="3"/>
      <c r="B130" s="12" t="s">
        <v>16</v>
      </c>
      <c r="C130" s="19">
        <v>200</v>
      </c>
    </row>
    <row r="131" spans="1:3" ht="12.75" customHeight="1">
      <c r="A131" s="3"/>
      <c r="B131" s="12"/>
      <c r="C131" s="19"/>
    </row>
    <row r="132" spans="1:3" ht="12.75" customHeight="1">
      <c r="A132" s="3"/>
      <c r="B132" s="11" t="s">
        <v>60</v>
      </c>
      <c r="C132" s="19"/>
    </row>
    <row r="133" spans="1:3" ht="12.75" customHeight="1">
      <c r="A133" s="3"/>
      <c r="B133" s="12" t="s">
        <v>61</v>
      </c>
      <c r="C133" s="19">
        <v>650</v>
      </c>
    </row>
    <row r="134" spans="1:3" ht="12.75" customHeight="1">
      <c r="A134" s="3"/>
      <c r="B134" s="12" t="s">
        <v>16</v>
      </c>
      <c r="C134" s="19">
        <v>50</v>
      </c>
    </row>
    <row r="135" spans="1:3" ht="12.75" customHeight="1">
      <c r="A135" s="3"/>
      <c r="B135" s="12"/>
      <c r="C135" s="19"/>
    </row>
    <row r="136" spans="1:3" ht="12.75" customHeight="1">
      <c r="A136" s="3"/>
      <c r="B136" s="11" t="s">
        <v>62</v>
      </c>
      <c r="C136" s="19"/>
    </row>
    <row r="137" spans="1:3" ht="12.75" customHeight="1">
      <c r="A137" s="3"/>
      <c r="B137" s="12" t="s">
        <v>61</v>
      </c>
      <c r="C137" s="19">
        <v>650</v>
      </c>
    </row>
    <row r="138" spans="1:3" ht="12.75" customHeight="1">
      <c r="A138" s="3"/>
      <c r="B138" s="12" t="s">
        <v>16</v>
      </c>
      <c r="C138" s="19">
        <v>50</v>
      </c>
    </row>
    <row r="139" spans="1:3" ht="12.75" customHeight="1">
      <c r="A139" s="3"/>
      <c r="B139" s="12"/>
      <c r="C139" s="19"/>
    </row>
    <row r="140" spans="1:3" ht="12.75" customHeight="1">
      <c r="A140" s="3"/>
      <c r="B140" s="11" t="s">
        <v>63</v>
      </c>
      <c r="C140" s="19"/>
    </row>
    <row r="141" spans="1:3" ht="12.75" customHeight="1">
      <c r="A141" s="3"/>
      <c r="B141" s="12" t="s">
        <v>61</v>
      </c>
      <c r="C141" s="19">
        <v>650</v>
      </c>
    </row>
    <row r="142" spans="1:3" ht="12.75" customHeight="1">
      <c r="A142" s="3"/>
      <c r="B142" s="12" t="s">
        <v>16</v>
      </c>
      <c r="C142" s="19">
        <v>50</v>
      </c>
    </row>
    <row r="143" spans="1:3" ht="12.75" customHeight="1">
      <c r="A143" s="3"/>
      <c r="B143" s="12"/>
      <c r="C143" s="19"/>
    </row>
    <row r="144" spans="1:3" ht="12.75" customHeight="1">
      <c r="A144" s="3"/>
      <c r="B144" s="11" t="s">
        <v>64</v>
      </c>
      <c r="C144" s="19"/>
    </row>
    <row r="145" spans="1:3" ht="12.75" customHeight="1">
      <c r="A145" s="3"/>
      <c r="B145" s="12" t="s">
        <v>61</v>
      </c>
      <c r="C145" s="19">
        <v>650</v>
      </c>
    </row>
    <row r="146" spans="1:3" ht="12.75" customHeight="1">
      <c r="A146" s="3"/>
      <c r="B146" s="12" t="s">
        <v>16</v>
      </c>
      <c r="C146" s="19">
        <v>50</v>
      </c>
    </row>
    <row r="147" spans="1:3" ht="12.75" customHeight="1">
      <c r="A147" s="3"/>
      <c r="B147" s="12"/>
      <c r="C147" s="19"/>
    </row>
    <row r="148" spans="1:3" ht="12.75" customHeight="1">
      <c r="A148" s="3"/>
      <c r="B148" s="11" t="s">
        <v>65</v>
      </c>
      <c r="C148" s="19"/>
    </row>
    <row r="149" spans="1:3" ht="12.75" customHeight="1">
      <c r="A149" s="3"/>
      <c r="B149" s="12" t="s">
        <v>61</v>
      </c>
      <c r="C149" s="19">
        <v>650</v>
      </c>
    </row>
    <row r="150" spans="1:3" ht="12.75" customHeight="1">
      <c r="A150" s="3"/>
      <c r="B150" s="12" t="s">
        <v>16</v>
      </c>
      <c r="C150" s="19">
        <v>50</v>
      </c>
    </row>
    <row r="151" spans="1:3" ht="12.75" customHeight="1">
      <c r="A151" s="3"/>
      <c r="B151" s="12"/>
      <c r="C151" s="19"/>
    </row>
    <row r="152" spans="1:3" ht="12.75" customHeight="1">
      <c r="A152" s="3"/>
      <c r="B152" s="11" t="s">
        <v>66</v>
      </c>
      <c r="C152" s="19"/>
    </row>
    <row r="153" spans="1:3" ht="12.75" customHeight="1">
      <c r="A153" s="3"/>
      <c r="B153" s="12" t="s">
        <v>61</v>
      </c>
      <c r="C153" s="19">
        <v>650</v>
      </c>
    </row>
    <row r="154" spans="1:3" ht="12.75" customHeight="1">
      <c r="A154" s="3"/>
      <c r="B154" s="12" t="s">
        <v>16</v>
      </c>
      <c r="C154" s="19">
        <v>50</v>
      </c>
    </row>
    <row r="155" spans="1:3" ht="12.75" customHeight="1">
      <c r="A155" s="3"/>
      <c r="B155" s="12"/>
      <c r="C155" s="19"/>
    </row>
    <row r="156" spans="1:3" ht="12.75" customHeight="1">
      <c r="A156" s="3"/>
      <c r="B156" s="11" t="s">
        <v>29</v>
      </c>
      <c r="C156" s="4" t="s">
        <v>2</v>
      </c>
    </row>
    <row r="157" spans="1:3" ht="12.75" customHeight="1">
      <c r="A157" s="3"/>
      <c r="B157" s="12" t="s">
        <v>30</v>
      </c>
      <c r="C157" s="4"/>
    </row>
    <row r="158" spans="1:3" ht="12.75" customHeight="1">
      <c r="A158" s="3"/>
      <c r="B158" s="11" t="s">
        <v>5</v>
      </c>
      <c r="C158" s="38">
        <v>845.004</v>
      </c>
    </row>
    <row r="159" spans="1:3" ht="12.75" customHeight="1">
      <c r="A159" s="3"/>
      <c r="B159" s="12" t="s">
        <v>9</v>
      </c>
      <c r="C159" s="4"/>
    </row>
    <row r="160" spans="1:3" ht="12.75" customHeight="1">
      <c r="A160" s="3"/>
      <c r="B160" s="11" t="s">
        <v>4</v>
      </c>
      <c r="C160" s="38">
        <v>294.903</v>
      </c>
    </row>
    <row r="161" spans="1:3" ht="12.75" customHeight="1">
      <c r="A161" s="3"/>
      <c r="B161" s="11" t="s">
        <v>70</v>
      </c>
      <c r="C161" s="4"/>
    </row>
    <row r="162" spans="1:3" ht="12.75" customHeight="1">
      <c r="A162" s="3"/>
      <c r="B162" s="11" t="s">
        <v>71</v>
      </c>
      <c r="C162" s="19">
        <v>6030</v>
      </c>
    </row>
    <row r="163" spans="1:3" ht="12.75" customHeight="1">
      <c r="A163" s="3"/>
      <c r="B163" s="12"/>
      <c r="C163" s="4"/>
    </row>
    <row r="164" spans="1:3" ht="12.75" customHeight="1">
      <c r="A164" s="3"/>
      <c r="B164" s="11" t="s">
        <v>72</v>
      </c>
      <c r="C164" s="4"/>
    </row>
    <row r="165" spans="1:3" ht="12.75" customHeight="1">
      <c r="A165" s="30"/>
      <c r="B165" s="12" t="s">
        <v>30</v>
      </c>
      <c r="C165" s="25"/>
    </row>
    <row r="166" spans="1:3" ht="12.75" customHeight="1">
      <c r="A166" s="30"/>
      <c r="B166" s="11" t="s">
        <v>5</v>
      </c>
      <c r="C166" s="35">
        <v>9142.726</v>
      </c>
    </row>
    <row r="167" spans="1:3" ht="12.75" customHeight="1">
      <c r="A167" s="3"/>
      <c r="B167" s="12" t="s">
        <v>9</v>
      </c>
      <c r="C167" s="5"/>
    </row>
    <row r="168" spans="1:3" ht="12.75">
      <c r="A168" s="30"/>
      <c r="B168" s="11" t="s">
        <v>4</v>
      </c>
      <c r="C168" s="35">
        <v>2741.967</v>
      </c>
    </row>
    <row r="169" spans="1:3" ht="12.75" customHeight="1">
      <c r="A169" s="3"/>
      <c r="B169" s="12"/>
      <c r="C169" s="19"/>
    </row>
    <row r="170" spans="1:3" ht="12.75" customHeight="1">
      <c r="A170" s="3"/>
      <c r="B170" s="11" t="s">
        <v>42</v>
      </c>
      <c r="C170" s="5"/>
    </row>
    <row r="171" spans="1:3" ht="12.75" customHeight="1">
      <c r="A171" s="3"/>
      <c r="B171" s="12" t="s">
        <v>32</v>
      </c>
      <c r="C171" s="5">
        <v>25</v>
      </c>
    </row>
    <row r="172" spans="1:3" ht="12.75" customHeight="1">
      <c r="A172" s="3"/>
      <c r="B172" s="12"/>
      <c r="C172" s="5"/>
    </row>
    <row r="173" spans="1:3" ht="12.75" customHeight="1">
      <c r="A173" s="24"/>
      <c r="B173" s="13" t="s">
        <v>82</v>
      </c>
      <c r="C173" s="4">
        <f>(C112+C117+C121+C124+C127+C128+C129+C133+C137+C141+C145+C149+C153+C162)*0.025</f>
        <v>661.825</v>
      </c>
    </row>
    <row r="174" spans="1:3" ht="12.75" customHeight="1">
      <c r="A174" s="24"/>
      <c r="B174" s="31"/>
      <c r="C174" s="4"/>
    </row>
    <row r="175" spans="1:3" ht="12.75" customHeight="1" thickBot="1">
      <c r="A175" s="24"/>
      <c r="B175" s="27" t="s">
        <v>74</v>
      </c>
      <c r="C175" s="19">
        <f>SUM(C111:C174)</f>
        <v>40784.424999999996</v>
      </c>
    </row>
    <row r="176" spans="1:3" ht="12.75" customHeight="1">
      <c r="A176" s="3"/>
      <c r="B176" s="12"/>
      <c r="C176" s="19"/>
    </row>
    <row r="177" spans="1:3" ht="12.75" customHeight="1">
      <c r="A177" s="24"/>
      <c r="B177" s="43" t="s">
        <v>94</v>
      </c>
      <c r="C177" s="47">
        <v>9101</v>
      </c>
    </row>
    <row r="178" spans="1:3" ht="12.75" customHeight="1">
      <c r="A178" s="24"/>
      <c r="B178" s="1"/>
      <c r="C178" s="19">
        <f>C177-C204</f>
        <v>-776.0710000000017</v>
      </c>
    </row>
    <row r="179" spans="1:3" ht="12.75" customHeight="1">
      <c r="A179" s="3"/>
      <c r="B179" s="11" t="s">
        <v>14</v>
      </c>
      <c r="C179" s="4" t="s">
        <v>2</v>
      </c>
    </row>
    <row r="180" spans="1:3" ht="28.5" customHeight="1">
      <c r="A180" s="3"/>
      <c r="B180" s="12" t="s">
        <v>15</v>
      </c>
      <c r="C180" s="4">
        <v>50</v>
      </c>
    </row>
    <row r="181" spans="1:3" ht="12.75" customHeight="1">
      <c r="A181" s="3"/>
      <c r="B181" s="12" t="s">
        <v>13</v>
      </c>
      <c r="C181" s="4">
        <v>450</v>
      </c>
    </row>
    <row r="182" spans="1:3" ht="12.75" customHeight="1">
      <c r="A182" s="3"/>
      <c r="B182" s="12" t="s">
        <v>16</v>
      </c>
      <c r="C182" s="4">
        <v>50</v>
      </c>
    </row>
    <row r="183" spans="1:3" ht="12.75" customHeight="1">
      <c r="A183" s="3"/>
      <c r="B183" s="12"/>
      <c r="C183" s="4"/>
    </row>
    <row r="184" spans="1:3" ht="12.75" customHeight="1">
      <c r="A184" s="3"/>
      <c r="B184" s="11" t="s">
        <v>25</v>
      </c>
      <c r="C184" s="4"/>
    </row>
    <row r="185" spans="1:3" ht="12.75" customHeight="1">
      <c r="A185" s="3"/>
      <c r="B185" s="12" t="s">
        <v>77</v>
      </c>
      <c r="C185" s="4">
        <v>1000</v>
      </c>
    </row>
    <row r="186" spans="1:3" ht="12.75" customHeight="1">
      <c r="A186" s="3"/>
      <c r="B186" s="12" t="s">
        <v>16</v>
      </c>
      <c r="C186" s="4">
        <v>20</v>
      </c>
    </row>
    <row r="187" spans="1:3" ht="12.75" customHeight="1">
      <c r="A187" s="3"/>
      <c r="B187" s="12"/>
      <c r="C187" s="4"/>
    </row>
    <row r="188" spans="1:3" ht="12.75" customHeight="1">
      <c r="A188" s="3"/>
      <c r="B188" s="11" t="s">
        <v>29</v>
      </c>
      <c r="C188" s="4" t="s">
        <v>2</v>
      </c>
    </row>
    <row r="189" spans="1:3" ht="12.75" customHeight="1">
      <c r="A189" s="3"/>
      <c r="B189" s="12" t="s">
        <v>30</v>
      </c>
      <c r="C189" s="4"/>
    </row>
    <row r="190" spans="1:3" ht="12.75" customHeight="1">
      <c r="A190" s="3"/>
      <c r="B190" s="11" t="s">
        <v>5</v>
      </c>
      <c r="C190" s="38">
        <v>209.785</v>
      </c>
    </row>
    <row r="191" spans="1:3" ht="12.75" customHeight="1">
      <c r="A191" s="3"/>
      <c r="B191" s="12" t="s">
        <v>9</v>
      </c>
      <c r="C191" s="4"/>
    </row>
    <row r="192" spans="1:3" ht="12.75" customHeight="1">
      <c r="A192" s="3"/>
      <c r="B192" s="11" t="s">
        <v>4</v>
      </c>
      <c r="C192" s="38">
        <v>82.236</v>
      </c>
    </row>
    <row r="193" spans="1:3" ht="12.75" customHeight="1">
      <c r="A193" s="3"/>
      <c r="B193" s="11" t="s">
        <v>70</v>
      </c>
      <c r="C193" s="4"/>
    </row>
    <row r="194" spans="1:3" ht="12.75" customHeight="1">
      <c r="A194" s="3"/>
      <c r="B194" s="11" t="s">
        <v>71</v>
      </c>
      <c r="C194" s="19">
        <v>2910</v>
      </c>
    </row>
    <row r="195" spans="1:3" ht="12.75" customHeight="1">
      <c r="A195" s="3"/>
      <c r="B195" s="12"/>
      <c r="C195" s="4"/>
    </row>
    <row r="196" spans="1:3" ht="12.75" customHeight="1">
      <c r="A196" s="3"/>
      <c r="B196" s="11" t="s">
        <v>72</v>
      </c>
      <c r="C196" s="4"/>
    </row>
    <row r="197" spans="1:3" ht="12.75" customHeight="1">
      <c r="A197" s="30"/>
      <c r="B197" s="12" t="s">
        <v>30</v>
      </c>
      <c r="C197" s="25"/>
    </row>
    <row r="198" spans="1:3" ht="12.75" customHeight="1">
      <c r="A198" s="30"/>
      <c r="B198" s="11" t="s">
        <v>5</v>
      </c>
      <c r="C198" s="35">
        <v>3281.029</v>
      </c>
    </row>
    <row r="199" spans="1:3" ht="12.75" customHeight="1">
      <c r="A199" s="3"/>
      <c r="B199" s="12" t="s">
        <v>9</v>
      </c>
      <c r="C199" s="5"/>
    </row>
    <row r="200" spans="1:3" ht="12.75">
      <c r="A200" s="30"/>
      <c r="B200" s="11" t="s">
        <v>4</v>
      </c>
      <c r="C200" s="35">
        <v>1715.021</v>
      </c>
    </row>
    <row r="201" spans="1:3" ht="12.75" customHeight="1">
      <c r="A201" s="3"/>
      <c r="B201" s="12"/>
      <c r="C201" s="4"/>
    </row>
    <row r="202" spans="1:3" ht="12.75" customHeight="1">
      <c r="A202" s="24"/>
      <c r="B202" s="13" t="s">
        <v>82</v>
      </c>
      <c r="C202" s="4">
        <f>(C181+C185+C194)*0.025</f>
        <v>109</v>
      </c>
    </row>
    <row r="203" spans="1:3" ht="12.75" customHeight="1">
      <c r="A203" s="24"/>
      <c r="B203" s="31"/>
      <c r="C203" s="4"/>
    </row>
    <row r="204" spans="1:3" ht="12.75" customHeight="1" thickBot="1">
      <c r="A204" s="24"/>
      <c r="B204" s="27" t="s">
        <v>74</v>
      </c>
      <c r="C204" s="19">
        <f>SUM(C180:C203)</f>
        <v>9877.071000000002</v>
      </c>
    </row>
    <row r="206" spans="1:3" ht="12.75" customHeight="1">
      <c r="A206" s="24"/>
      <c r="B206" s="43" t="s">
        <v>95</v>
      </c>
      <c r="C206" s="47">
        <v>33932</v>
      </c>
    </row>
    <row r="207" spans="1:3" ht="12.75" customHeight="1">
      <c r="A207" s="24"/>
      <c r="B207" s="43"/>
      <c r="C207" s="47">
        <f>C206-C264</f>
        <v>-1677.395000000004</v>
      </c>
    </row>
    <row r="208" spans="1:3" s="8" customFormat="1" ht="12.75" customHeight="1">
      <c r="A208" s="3"/>
      <c r="B208" s="28" t="s">
        <v>78</v>
      </c>
      <c r="C208" s="4"/>
    </row>
    <row r="209" spans="1:3" s="8" customFormat="1" ht="12.75" customHeight="1">
      <c r="A209" s="3"/>
      <c r="B209" s="16" t="s">
        <v>79</v>
      </c>
      <c r="C209" s="19">
        <v>3000</v>
      </c>
    </row>
    <row r="210" spans="1:3" ht="12.75" customHeight="1">
      <c r="A210" s="24"/>
      <c r="B210" s="43"/>
      <c r="C210" s="47"/>
    </row>
    <row r="211" spans="1:3" ht="12.75" customHeight="1">
      <c r="A211" s="3"/>
      <c r="B211" s="11" t="s">
        <v>67</v>
      </c>
      <c r="C211" s="19"/>
    </row>
    <row r="212" spans="1:3" ht="12.75" customHeight="1">
      <c r="A212" s="3"/>
      <c r="B212" s="12" t="s">
        <v>57</v>
      </c>
      <c r="C212" s="19">
        <v>650</v>
      </c>
    </row>
    <row r="213" spans="1:3" ht="12.75" customHeight="1">
      <c r="A213" s="3"/>
      <c r="B213" s="12" t="s">
        <v>16</v>
      </c>
      <c r="C213" s="19">
        <v>50</v>
      </c>
    </row>
    <row r="214" spans="1:3" ht="12.75" customHeight="1">
      <c r="A214" s="3"/>
      <c r="B214" s="12"/>
      <c r="C214" s="19"/>
    </row>
    <row r="215" spans="1:3" ht="12.75" customHeight="1">
      <c r="A215" s="3"/>
      <c r="B215" s="11" t="s">
        <v>100</v>
      </c>
      <c r="C215" s="19"/>
    </row>
    <row r="216" spans="1:3" ht="25.5" customHeight="1">
      <c r="A216" s="3"/>
      <c r="B216" s="12" t="s">
        <v>101</v>
      </c>
      <c r="C216" s="19">
        <v>200</v>
      </c>
    </row>
    <row r="217" spans="1:3" ht="12.75" customHeight="1">
      <c r="A217" s="3"/>
      <c r="B217" s="12"/>
      <c r="C217" s="4"/>
    </row>
    <row r="218" spans="1:3" ht="12.75" customHeight="1">
      <c r="A218" s="3"/>
      <c r="B218" s="11" t="s">
        <v>29</v>
      </c>
      <c r="C218" s="4" t="s">
        <v>2</v>
      </c>
    </row>
    <row r="219" spans="1:3" ht="12.75" customHeight="1">
      <c r="A219" s="3"/>
      <c r="B219" s="12" t="s">
        <v>30</v>
      </c>
      <c r="C219" s="4"/>
    </row>
    <row r="220" spans="1:3" ht="12.75" customHeight="1">
      <c r="A220" s="3"/>
      <c r="B220" s="11" t="s">
        <v>5</v>
      </c>
      <c r="C220" s="38">
        <v>5135.323</v>
      </c>
    </row>
    <row r="221" spans="1:3" ht="12.75" customHeight="1">
      <c r="A221" s="3"/>
      <c r="B221" s="12" t="s">
        <v>9</v>
      </c>
      <c r="C221" s="4"/>
    </row>
    <row r="222" spans="1:3" ht="12.75" customHeight="1">
      <c r="A222" s="3"/>
      <c r="B222" s="11" t="s">
        <v>4</v>
      </c>
      <c r="C222" s="38">
        <v>3000.002</v>
      </c>
    </row>
    <row r="223" spans="1:3" ht="12.75" customHeight="1">
      <c r="A223" s="3"/>
      <c r="B223" s="11" t="s">
        <v>70</v>
      </c>
      <c r="C223" s="4"/>
    </row>
    <row r="224" spans="1:3" ht="12.75" customHeight="1">
      <c r="A224" s="3"/>
      <c r="B224" s="11" t="s">
        <v>71</v>
      </c>
      <c r="C224" s="19">
        <v>7380</v>
      </c>
    </row>
    <row r="225" spans="1:3" ht="12.75" customHeight="1">
      <c r="A225" s="3"/>
      <c r="B225" s="12"/>
      <c r="C225" s="4"/>
    </row>
    <row r="226" spans="1:3" ht="12.75" customHeight="1">
      <c r="A226" s="3"/>
      <c r="B226" s="11" t="s">
        <v>72</v>
      </c>
      <c r="C226" s="4"/>
    </row>
    <row r="227" spans="1:3" ht="12.75" customHeight="1">
      <c r="A227" s="30"/>
      <c r="B227" s="12" t="s">
        <v>30</v>
      </c>
      <c r="C227" s="25"/>
    </row>
    <row r="228" spans="1:3" ht="12.75" customHeight="1">
      <c r="A228" s="30"/>
      <c r="B228" s="11" t="s">
        <v>5</v>
      </c>
      <c r="C228" s="35">
        <v>6632.405</v>
      </c>
    </row>
    <row r="229" spans="1:3" ht="12.75" customHeight="1">
      <c r="A229" s="3"/>
      <c r="B229" s="12" t="s">
        <v>9</v>
      </c>
      <c r="C229" s="5"/>
    </row>
    <row r="230" spans="1:3" ht="12.75">
      <c r="A230" s="30"/>
      <c r="B230" s="11" t="s">
        <v>4</v>
      </c>
      <c r="C230" s="35">
        <v>4999.415</v>
      </c>
    </row>
    <row r="231" spans="1:3" ht="12.75">
      <c r="A231" s="30"/>
      <c r="B231" s="11"/>
      <c r="C231" s="35"/>
    </row>
    <row r="232" spans="1:3" ht="12.75" customHeight="1">
      <c r="A232" s="3"/>
      <c r="B232" s="11" t="s">
        <v>106</v>
      </c>
      <c r="C232" s="19"/>
    </row>
    <row r="233" spans="1:3" ht="12.75" customHeight="1">
      <c r="A233" s="3"/>
      <c r="B233" s="12" t="s">
        <v>12</v>
      </c>
      <c r="C233" s="19">
        <v>210</v>
      </c>
    </row>
    <row r="234" spans="1:3" ht="12.75" customHeight="1">
      <c r="A234" s="3"/>
      <c r="B234" s="12" t="s">
        <v>57</v>
      </c>
      <c r="C234" s="19">
        <v>650</v>
      </c>
    </row>
    <row r="235" spans="1:3" ht="12.75" customHeight="1">
      <c r="A235" s="3"/>
      <c r="B235" s="12" t="s">
        <v>16</v>
      </c>
      <c r="C235" s="19">
        <v>90</v>
      </c>
    </row>
    <row r="236" spans="1:3" ht="12.75">
      <c r="A236" s="30"/>
      <c r="B236" s="11"/>
      <c r="C236" s="35"/>
    </row>
    <row r="237" spans="1:3" ht="12.75" customHeight="1">
      <c r="A237" s="3"/>
      <c r="B237" s="11" t="s">
        <v>37</v>
      </c>
      <c r="C237" s="5"/>
    </row>
    <row r="238" spans="1:3" ht="12.75" customHeight="1">
      <c r="A238" s="3"/>
      <c r="B238" s="12" t="s">
        <v>32</v>
      </c>
      <c r="C238" s="18">
        <v>168</v>
      </c>
    </row>
    <row r="239" spans="1:3" ht="12.75" customHeight="1">
      <c r="A239" s="3"/>
      <c r="B239" s="12" t="s">
        <v>33</v>
      </c>
      <c r="C239" s="18">
        <v>192</v>
      </c>
    </row>
    <row r="240" spans="1:3" ht="12.75" customHeight="1">
      <c r="A240" s="3"/>
      <c r="B240" s="12"/>
      <c r="C240" s="18"/>
    </row>
    <row r="241" spans="1:3" ht="12.75" customHeight="1">
      <c r="A241" s="3"/>
      <c r="B241" s="11" t="s">
        <v>34</v>
      </c>
      <c r="C241" s="5"/>
    </row>
    <row r="242" spans="1:3" ht="12.75" customHeight="1">
      <c r="A242" s="3"/>
      <c r="B242" s="12" t="s">
        <v>32</v>
      </c>
      <c r="C242" s="18">
        <v>74</v>
      </c>
    </row>
    <row r="243" spans="1:3" ht="12.75" customHeight="1">
      <c r="A243" s="3"/>
      <c r="B243" s="11"/>
      <c r="C243" s="5"/>
    </row>
    <row r="244" spans="1:3" ht="12.75" customHeight="1">
      <c r="A244" s="3"/>
      <c r="B244" s="11" t="s">
        <v>35</v>
      </c>
      <c r="C244" s="5"/>
    </row>
    <row r="245" spans="1:3" ht="12.75" customHeight="1">
      <c r="A245" s="3"/>
      <c r="B245" s="12" t="s">
        <v>32</v>
      </c>
      <c r="C245" s="18">
        <v>143</v>
      </c>
    </row>
    <row r="246" spans="1:3" ht="12.75" customHeight="1">
      <c r="A246" s="3"/>
      <c r="B246" s="12"/>
      <c r="C246" s="18"/>
    </row>
    <row r="247" spans="1:3" ht="12.75" customHeight="1">
      <c r="A247" s="3"/>
      <c r="B247" s="11" t="s">
        <v>38</v>
      </c>
      <c r="C247" s="5"/>
    </row>
    <row r="248" spans="1:3" ht="12.75" customHeight="1">
      <c r="A248" s="3"/>
      <c r="B248" s="12" t="s">
        <v>32</v>
      </c>
      <c r="C248" s="18">
        <v>124</v>
      </c>
    </row>
    <row r="249" spans="1:3" ht="12.75" customHeight="1">
      <c r="A249" s="3"/>
      <c r="B249" s="12" t="s">
        <v>33</v>
      </c>
      <c r="C249" s="18">
        <v>96</v>
      </c>
    </row>
    <row r="250" spans="1:3" ht="12.75" customHeight="1">
      <c r="A250" s="3"/>
      <c r="B250" s="12" t="s">
        <v>81</v>
      </c>
      <c r="C250" s="18">
        <v>240</v>
      </c>
    </row>
    <row r="251" spans="1:3" ht="12.75" customHeight="1">
      <c r="A251" s="3"/>
      <c r="B251" s="12" t="s">
        <v>39</v>
      </c>
      <c r="C251" s="18">
        <v>2000</v>
      </c>
    </row>
    <row r="252" spans="1:3" ht="12.75" customHeight="1">
      <c r="A252" s="3"/>
      <c r="B252" s="11"/>
      <c r="C252" s="5"/>
    </row>
    <row r="253" spans="1:3" ht="12.75" customHeight="1">
      <c r="A253" s="3"/>
      <c r="B253" s="11" t="s">
        <v>40</v>
      </c>
      <c r="C253" s="5"/>
    </row>
    <row r="254" spans="1:3" ht="12.75" customHeight="1">
      <c r="A254" s="3"/>
      <c r="B254" s="12" t="s">
        <v>32</v>
      </c>
      <c r="C254" s="5">
        <v>80</v>
      </c>
    </row>
    <row r="255" spans="1:3" ht="12.75" customHeight="1">
      <c r="A255" s="3"/>
      <c r="B255" s="12"/>
      <c r="C255" s="5"/>
    </row>
    <row r="256" spans="1:3" ht="12.75" customHeight="1">
      <c r="A256" s="3"/>
      <c r="B256" s="11" t="s">
        <v>41</v>
      </c>
      <c r="C256" s="5"/>
    </row>
    <row r="257" spans="1:3" ht="12.75" customHeight="1">
      <c r="A257" s="3"/>
      <c r="B257" s="12" t="s">
        <v>32</v>
      </c>
      <c r="C257" s="5">
        <v>126</v>
      </c>
    </row>
    <row r="258" spans="1:3" ht="12.75" customHeight="1">
      <c r="A258" s="3"/>
      <c r="B258" s="12"/>
      <c r="C258" s="5"/>
    </row>
    <row r="259" spans="1:3" ht="12.75" customHeight="1">
      <c r="A259" s="3"/>
      <c r="B259" s="11" t="s">
        <v>45</v>
      </c>
      <c r="C259" s="5"/>
    </row>
    <row r="260" spans="1:3" ht="12.75" customHeight="1">
      <c r="A260" s="3"/>
      <c r="B260" s="12" t="s">
        <v>32</v>
      </c>
      <c r="C260" s="5">
        <v>67</v>
      </c>
    </row>
    <row r="261" spans="1:3" ht="12.75" customHeight="1">
      <c r="A261" s="3"/>
      <c r="B261" s="12"/>
      <c r="C261" s="5"/>
    </row>
    <row r="262" spans="1:3" ht="12.75" customHeight="1">
      <c r="A262" s="9"/>
      <c r="B262" s="13" t="s">
        <v>82</v>
      </c>
      <c r="C262" s="33">
        <f>(C209+C212+C224+C216+C233+C234)*0.025</f>
        <v>302.25</v>
      </c>
    </row>
    <row r="263" spans="1:3" ht="12.75" customHeight="1">
      <c r="A263" s="9"/>
      <c r="B263" s="31"/>
      <c r="C263" s="32"/>
    </row>
    <row r="264" spans="1:3" ht="12.75" customHeight="1" thickBot="1">
      <c r="A264" s="26"/>
      <c r="B264" s="27" t="s">
        <v>74</v>
      </c>
      <c r="C264" s="34">
        <f>SUM(C209:C263)</f>
        <v>35609.395000000004</v>
      </c>
    </row>
    <row r="265" spans="1:3" ht="12.75" customHeight="1">
      <c r="A265" s="6"/>
      <c r="B265" s="49"/>
      <c r="C265" s="50"/>
    </row>
    <row r="266" spans="1:3" ht="12.75" customHeight="1">
      <c r="A266" s="24"/>
      <c r="B266" s="43" t="s">
        <v>96</v>
      </c>
      <c r="C266" s="47">
        <v>24951</v>
      </c>
    </row>
    <row r="267" spans="1:3" ht="12.75" customHeight="1">
      <c r="A267" s="24"/>
      <c r="B267" s="43"/>
      <c r="C267" s="47">
        <f>C266-C302</f>
        <v>-17494.729999999996</v>
      </c>
    </row>
    <row r="268" spans="1:3" ht="12.75" customHeight="1">
      <c r="A268" s="24"/>
      <c r="B268" s="11" t="s">
        <v>103</v>
      </c>
      <c r="C268" s="47"/>
    </row>
    <row r="269" spans="1:3" ht="12.75" customHeight="1">
      <c r="A269" s="24"/>
      <c r="B269" s="12" t="s">
        <v>104</v>
      </c>
      <c r="C269" s="19">
        <v>1640</v>
      </c>
    </row>
    <row r="270" spans="1:3" ht="12.75" customHeight="1">
      <c r="A270" s="24"/>
      <c r="B270" s="43"/>
      <c r="C270" s="47"/>
    </row>
    <row r="271" spans="1:3" s="8" customFormat="1" ht="12.75" customHeight="1">
      <c r="A271" s="3"/>
      <c r="B271" s="28" t="s">
        <v>85</v>
      </c>
      <c r="C271" s="19"/>
    </row>
    <row r="272" spans="1:3" s="8" customFormat="1" ht="12.75" customHeight="1">
      <c r="A272" s="3"/>
      <c r="B272" s="16" t="s">
        <v>86</v>
      </c>
      <c r="C272" s="19">
        <v>300</v>
      </c>
    </row>
    <row r="273" spans="1:3" ht="12.75" customHeight="1">
      <c r="A273" s="24"/>
      <c r="B273" s="43"/>
      <c r="C273" s="47"/>
    </row>
    <row r="274" spans="1:3" ht="12.75" customHeight="1">
      <c r="A274" s="3"/>
      <c r="B274" s="11" t="s">
        <v>18</v>
      </c>
      <c r="C274" s="4" t="s">
        <v>2</v>
      </c>
    </row>
    <row r="275" spans="1:3" ht="12.75" customHeight="1">
      <c r="A275" s="3"/>
      <c r="B275" s="12" t="s">
        <v>17</v>
      </c>
      <c r="C275" s="4">
        <v>1200</v>
      </c>
    </row>
    <row r="276" spans="1:3" ht="12.75" customHeight="1">
      <c r="A276" s="3"/>
      <c r="B276" s="12"/>
      <c r="C276" s="4"/>
    </row>
    <row r="277" spans="1:3" ht="12.75" customHeight="1">
      <c r="A277" s="3"/>
      <c r="B277" s="11" t="s">
        <v>19</v>
      </c>
      <c r="C277" s="4"/>
    </row>
    <row r="278" spans="1:3" ht="12.75" customHeight="1">
      <c r="A278" s="3"/>
      <c r="B278" s="12" t="s">
        <v>20</v>
      </c>
      <c r="C278" s="4">
        <v>1200</v>
      </c>
    </row>
    <row r="279" spans="1:3" ht="12.75" customHeight="1">
      <c r="A279" s="3"/>
      <c r="B279" s="12"/>
      <c r="C279" s="4"/>
    </row>
    <row r="280" spans="1:3" ht="12.75" customHeight="1">
      <c r="A280" s="3"/>
      <c r="B280" s="11" t="s">
        <v>21</v>
      </c>
      <c r="C280" s="4"/>
    </row>
    <row r="281" spans="1:3" ht="12.75" customHeight="1">
      <c r="A281" s="3"/>
      <c r="B281" s="12" t="s">
        <v>22</v>
      </c>
      <c r="C281" s="4">
        <v>2400</v>
      </c>
    </row>
    <row r="282" spans="1:3" ht="12.75" customHeight="1">
      <c r="A282" s="3"/>
      <c r="B282" s="12"/>
      <c r="C282" s="4"/>
    </row>
    <row r="283" spans="1:3" ht="12.75" customHeight="1">
      <c r="A283" s="3"/>
      <c r="B283" s="11" t="s">
        <v>29</v>
      </c>
      <c r="C283" s="4" t="s">
        <v>2</v>
      </c>
    </row>
    <row r="284" spans="1:3" ht="12.75" customHeight="1">
      <c r="A284" s="3"/>
      <c r="B284" s="12" t="s">
        <v>30</v>
      </c>
      <c r="C284" s="4"/>
    </row>
    <row r="285" spans="1:3" ht="12.75" customHeight="1">
      <c r="A285" s="3"/>
      <c r="B285" s="11" t="s">
        <v>5</v>
      </c>
      <c r="C285" s="38">
        <v>8085.03</v>
      </c>
    </row>
    <row r="286" spans="1:3" ht="12.75" customHeight="1">
      <c r="A286" s="3"/>
      <c r="B286" s="12" t="s">
        <v>9</v>
      </c>
      <c r="C286" s="4"/>
    </row>
    <row r="287" spans="1:3" ht="12.75" customHeight="1">
      <c r="A287" s="3"/>
      <c r="B287" s="11" t="s">
        <v>4</v>
      </c>
      <c r="C287" s="38">
        <v>4039.95</v>
      </c>
    </row>
    <row r="288" spans="1:3" ht="12.75" customHeight="1">
      <c r="A288" s="3"/>
      <c r="B288" s="11" t="s">
        <v>70</v>
      </c>
      <c r="C288" s="4"/>
    </row>
    <row r="289" spans="1:3" ht="12.75" customHeight="1">
      <c r="A289" s="3"/>
      <c r="B289" s="11" t="s">
        <v>71</v>
      </c>
      <c r="C289" s="19">
        <v>14170</v>
      </c>
    </row>
    <row r="290" spans="1:3" ht="12.75" customHeight="1">
      <c r="A290" s="3"/>
      <c r="B290" s="12"/>
      <c r="C290" s="4"/>
    </row>
    <row r="291" spans="1:3" ht="12.75" customHeight="1">
      <c r="A291" s="3"/>
      <c r="B291" s="11" t="s">
        <v>72</v>
      </c>
      <c r="C291" s="4"/>
    </row>
    <row r="292" spans="1:3" ht="12.75" customHeight="1">
      <c r="A292" s="30"/>
      <c r="B292" s="12" t="s">
        <v>30</v>
      </c>
      <c r="C292" s="25"/>
    </row>
    <row r="293" spans="1:3" ht="12.75" customHeight="1">
      <c r="A293" s="30"/>
      <c r="B293" s="11" t="s">
        <v>5</v>
      </c>
      <c r="C293" s="35">
        <v>6945</v>
      </c>
    </row>
    <row r="294" spans="1:3" ht="12.75" customHeight="1">
      <c r="A294" s="3"/>
      <c r="B294" s="12" t="s">
        <v>9</v>
      </c>
      <c r="C294" s="5"/>
    </row>
    <row r="295" spans="1:3" ht="12.75">
      <c r="A295" s="30"/>
      <c r="B295" s="11" t="s">
        <v>4</v>
      </c>
      <c r="C295" s="35">
        <v>1941</v>
      </c>
    </row>
    <row r="296" spans="1:3" ht="12.75">
      <c r="A296" s="30"/>
      <c r="B296" s="11"/>
      <c r="C296" s="35"/>
    </row>
    <row r="297" spans="1:3" ht="12.75" customHeight="1">
      <c r="A297" s="3"/>
      <c r="B297" s="11" t="s">
        <v>36</v>
      </c>
      <c r="C297" s="5"/>
    </row>
    <row r="298" spans="1:3" ht="12.75" customHeight="1">
      <c r="A298" s="3"/>
      <c r="B298" s="12" t="s">
        <v>32</v>
      </c>
      <c r="C298" s="18">
        <v>62</v>
      </c>
    </row>
    <row r="299" spans="1:3" ht="12.75" customHeight="1">
      <c r="A299" s="3"/>
      <c r="B299" s="12"/>
      <c r="C299" s="5"/>
    </row>
    <row r="300" spans="1:3" ht="12.75" customHeight="1">
      <c r="A300" s="9"/>
      <c r="B300" s="13" t="s">
        <v>82</v>
      </c>
      <c r="C300" s="33">
        <f>(C269+C272+C275+C278+C289)*0.025</f>
        <v>462.75</v>
      </c>
    </row>
    <row r="301" spans="1:3" ht="12.75" customHeight="1">
      <c r="A301" s="9"/>
      <c r="B301" s="31"/>
      <c r="C301" s="32"/>
    </row>
    <row r="302" spans="1:3" ht="12.75" customHeight="1" thickBot="1">
      <c r="A302" s="26"/>
      <c r="B302" s="27" t="s">
        <v>74</v>
      </c>
      <c r="C302" s="34">
        <f>SUM(C269:C301)</f>
        <v>42445.729999999996</v>
      </c>
    </row>
    <row r="303" spans="1:3" ht="12.75">
      <c r="A303" s="52"/>
      <c r="B303" s="14"/>
      <c r="C303" s="53"/>
    </row>
    <row r="304" spans="1:3" ht="12.75" customHeight="1">
      <c r="A304" s="24"/>
      <c r="B304" s="43" t="s">
        <v>97</v>
      </c>
      <c r="C304" s="47">
        <v>24146</v>
      </c>
    </row>
    <row r="305" spans="1:3" ht="12.75" customHeight="1">
      <c r="A305" s="24"/>
      <c r="B305" s="43"/>
      <c r="C305" s="47">
        <f>C304-C317</f>
        <v>17143.504</v>
      </c>
    </row>
    <row r="306" spans="1:3" ht="12.75" customHeight="1">
      <c r="A306" s="24"/>
      <c r="B306" s="11" t="s">
        <v>105</v>
      </c>
      <c r="C306" s="47"/>
    </row>
    <row r="307" spans="1:3" ht="12.75" customHeight="1">
      <c r="A307" s="24"/>
      <c r="B307" s="12" t="s">
        <v>104</v>
      </c>
      <c r="C307" s="19">
        <v>390</v>
      </c>
    </row>
    <row r="308" spans="1:3" ht="12.75" customHeight="1">
      <c r="A308" s="24"/>
      <c r="B308" s="43"/>
      <c r="C308" s="47"/>
    </row>
    <row r="309" spans="1:3" ht="12.75" customHeight="1">
      <c r="A309" s="3"/>
      <c r="B309" s="11" t="s">
        <v>72</v>
      </c>
      <c r="C309" s="4"/>
    </row>
    <row r="310" spans="1:3" ht="12.75" customHeight="1">
      <c r="A310" s="30"/>
      <c r="B310" s="12" t="s">
        <v>30</v>
      </c>
      <c r="C310" s="25"/>
    </row>
    <row r="311" spans="1:3" ht="12.75" customHeight="1">
      <c r="A311" s="30"/>
      <c r="B311" s="11" t="s">
        <v>5</v>
      </c>
      <c r="C311" s="35">
        <v>6446.981</v>
      </c>
    </row>
    <row r="312" spans="1:3" ht="12.75" customHeight="1">
      <c r="A312" s="3"/>
      <c r="B312" s="12" t="s">
        <v>9</v>
      </c>
      <c r="C312" s="5"/>
    </row>
    <row r="313" spans="1:3" ht="12.75">
      <c r="A313" s="30"/>
      <c r="B313" s="11" t="s">
        <v>4</v>
      </c>
      <c r="C313" s="35">
        <v>155.765</v>
      </c>
    </row>
    <row r="314" spans="1:3" ht="12.75">
      <c r="A314" s="55"/>
      <c r="B314" s="11"/>
      <c r="C314" s="56"/>
    </row>
    <row r="315" spans="1:3" ht="12.75">
      <c r="A315" s="55"/>
      <c r="B315" s="11" t="s">
        <v>82</v>
      </c>
      <c r="C315" s="56">
        <f>C307*0.025</f>
        <v>9.75</v>
      </c>
    </row>
    <row r="316" spans="1:3" ht="12.75">
      <c r="A316" s="55"/>
      <c r="B316" s="11"/>
      <c r="C316" s="56"/>
    </row>
    <row r="317" spans="1:3" ht="12.75" customHeight="1" thickBot="1">
      <c r="A317" s="26"/>
      <c r="B317" s="27" t="s">
        <v>74</v>
      </c>
      <c r="C317" s="34">
        <f>SUM(C307:C316)</f>
        <v>7002.496</v>
      </c>
    </row>
    <row r="318" spans="1:3" ht="12.75" customHeight="1">
      <c r="A318" s="6"/>
      <c r="B318" s="14"/>
      <c r="C318" s="54"/>
    </row>
    <row r="319" spans="1:3" s="8" customFormat="1" ht="12.75" customHeight="1">
      <c r="A319" s="3"/>
      <c r="B319" s="11" t="s">
        <v>23</v>
      </c>
      <c r="C319" s="4">
        <v>100</v>
      </c>
    </row>
    <row r="320" spans="1:3" s="8" customFormat="1" ht="12.75" customHeight="1">
      <c r="A320" s="61"/>
      <c r="B320" s="11"/>
      <c r="C320" s="62"/>
    </row>
    <row r="321" spans="1:3" ht="12.75" customHeight="1">
      <c r="A321" s="3"/>
      <c r="B321" s="11" t="s">
        <v>107</v>
      </c>
      <c r="C321" s="18">
        <v>5080</v>
      </c>
    </row>
    <row r="322" spans="1:3" ht="12.75">
      <c r="A322" s="55"/>
      <c r="B322" s="11" t="s">
        <v>82</v>
      </c>
      <c r="C322" s="63">
        <f>C321*0.025</f>
        <v>127</v>
      </c>
    </row>
    <row r="324" spans="2:3" ht="12.75">
      <c r="B324" s="57" t="s">
        <v>98</v>
      </c>
      <c r="C324" s="58">
        <f>C46+C70+C106+C175+C204+C264+C302+C317+C319+C321+C322</f>
        <v>214124.312</v>
      </c>
    </row>
    <row r="325" spans="1:3" ht="12.75" customHeight="1">
      <c r="A325" s="6" t="s">
        <v>2</v>
      </c>
      <c r="B325" s="14" t="s">
        <v>2</v>
      </c>
      <c r="C325" s="7"/>
    </row>
    <row r="326" spans="2:3" ht="32.25" customHeight="1">
      <c r="B326" s="37" t="s">
        <v>89</v>
      </c>
      <c r="C326" s="36">
        <v>198333</v>
      </c>
    </row>
    <row r="327" ht="12.75" customHeight="1"/>
    <row r="328" ht="12.75" customHeight="1"/>
    <row r="329" spans="2:3" ht="12.75" customHeight="1">
      <c r="B329" s="51" t="s">
        <v>99</v>
      </c>
      <c r="C329" s="60">
        <f>C324-C326</f>
        <v>15791.312000000005</v>
      </c>
    </row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</sheetData>
  <mergeCells count="6">
    <mergeCell ref="B6:B7"/>
    <mergeCell ref="C6:C7"/>
    <mergeCell ref="A6:A7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81"/>
  <sheetViews>
    <sheetView workbookViewId="0" topLeftCell="A99">
      <selection activeCell="A118" sqref="A118:C124"/>
    </sheetView>
  </sheetViews>
  <sheetFormatPr defaultColWidth="9.140625" defaultRowHeight="12.75"/>
  <cols>
    <col min="1" max="1" width="8.00390625" style="10" customWidth="1"/>
    <col min="2" max="2" width="38.8515625" style="0" customWidth="1"/>
    <col min="3" max="3" width="39.8515625" style="0" customWidth="1"/>
  </cols>
  <sheetData>
    <row r="1" spans="1:3" ht="18.75">
      <c r="A1" s="29"/>
      <c r="B1" s="10"/>
      <c r="C1" s="2" t="s">
        <v>3</v>
      </c>
    </row>
    <row r="2" spans="1:3" ht="12.75">
      <c r="A2" s="148" t="s">
        <v>7</v>
      </c>
      <c r="B2" s="148"/>
      <c r="C2" s="148"/>
    </row>
    <row r="3" spans="1:3" ht="12.75">
      <c r="A3" s="149" t="s">
        <v>6</v>
      </c>
      <c r="B3" s="149"/>
      <c r="C3" s="149"/>
    </row>
    <row r="4" spans="1:3" ht="12.75">
      <c r="A4" s="149" t="s">
        <v>24</v>
      </c>
      <c r="B4" s="149"/>
      <c r="C4" s="149"/>
    </row>
    <row r="5" spans="1:3" ht="13.5" thickBot="1">
      <c r="A5" s="15"/>
      <c r="B5" s="15"/>
      <c r="C5" s="15"/>
    </row>
    <row r="6" spans="1:3" ht="12.75">
      <c r="A6" s="175" t="s">
        <v>0</v>
      </c>
      <c r="B6" s="171" t="s">
        <v>1</v>
      </c>
      <c r="C6" s="173" t="s">
        <v>8</v>
      </c>
    </row>
    <row r="7" spans="1:3" ht="13.5" thickBot="1">
      <c r="A7" s="140"/>
      <c r="B7" s="172"/>
      <c r="C7" s="174"/>
    </row>
    <row r="8" spans="1:3" ht="12.75" customHeight="1">
      <c r="A8" s="21">
        <v>1</v>
      </c>
      <c r="B8" s="22" t="s">
        <v>46</v>
      </c>
      <c r="C8" s="23"/>
    </row>
    <row r="9" spans="1:3" ht="12.75" customHeight="1">
      <c r="A9" s="3"/>
      <c r="B9" s="12" t="s">
        <v>51</v>
      </c>
      <c r="C9" s="18">
        <v>4520</v>
      </c>
    </row>
    <row r="10" spans="1:3" ht="12.75" customHeight="1">
      <c r="A10" s="24"/>
      <c r="B10" s="12" t="s">
        <v>16</v>
      </c>
      <c r="C10" s="4">
        <v>90</v>
      </c>
    </row>
    <row r="11" spans="1:3" ht="12.75" customHeight="1">
      <c r="A11" s="24"/>
      <c r="B11" s="11"/>
      <c r="C11" s="4"/>
    </row>
    <row r="12" spans="1:3" ht="12.75" customHeight="1">
      <c r="A12" s="3">
        <v>2</v>
      </c>
      <c r="B12" s="11" t="s">
        <v>52</v>
      </c>
      <c r="C12" s="4"/>
    </row>
    <row r="13" spans="1:3" ht="12.75" customHeight="1">
      <c r="A13" s="24"/>
      <c r="B13" s="12" t="s">
        <v>75</v>
      </c>
      <c r="C13" s="4">
        <v>750</v>
      </c>
    </row>
    <row r="14" spans="1:3" ht="12.75" customHeight="1">
      <c r="A14" s="24"/>
      <c r="B14" s="12" t="s">
        <v>16</v>
      </c>
      <c r="C14" s="4">
        <v>20</v>
      </c>
    </row>
    <row r="15" spans="1:3" ht="12.75" customHeight="1">
      <c r="A15" s="24"/>
      <c r="B15" s="1"/>
      <c r="C15" s="4"/>
    </row>
    <row r="16" spans="1:3" ht="12.75" customHeight="1">
      <c r="A16" s="3">
        <v>3</v>
      </c>
      <c r="B16" s="11" t="s">
        <v>53</v>
      </c>
      <c r="C16" s="4"/>
    </row>
    <row r="17" spans="1:3" ht="12.75" customHeight="1">
      <c r="A17" s="24"/>
      <c r="B17" s="12" t="s">
        <v>54</v>
      </c>
      <c r="C17" s="4"/>
    </row>
    <row r="18" spans="1:3" ht="12.75" customHeight="1">
      <c r="A18" s="24"/>
      <c r="B18" s="1"/>
      <c r="C18" s="4"/>
    </row>
    <row r="19" spans="1:3" ht="12.75" customHeight="1">
      <c r="A19" s="3">
        <v>4</v>
      </c>
      <c r="B19" s="11" t="s">
        <v>55</v>
      </c>
      <c r="C19" s="4"/>
    </row>
    <row r="20" spans="1:3" ht="12.75" customHeight="1">
      <c r="A20" s="24"/>
      <c r="B20" s="12" t="s">
        <v>11</v>
      </c>
      <c r="C20" s="19">
        <v>1235</v>
      </c>
    </row>
    <row r="21" spans="1:3" ht="12.75" customHeight="1">
      <c r="A21" s="24"/>
      <c r="B21" s="1"/>
      <c r="C21" s="4"/>
    </row>
    <row r="22" spans="1:3" ht="12.75" customHeight="1">
      <c r="A22" s="3">
        <v>5</v>
      </c>
      <c r="B22" s="11" t="s">
        <v>14</v>
      </c>
      <c r="C22" s="4" t="s">
        <v>2</v>
      </c>
    </row>
    <row r="23" spans="1:3" ht="28.5" customHeight="1">
      <c r="A23" s="3"/>
      <c r="B23" s="12" t="s">
        <v>15</v>
      </c>
      <c r="C23" s="4">
        <v>50</v>
      </c>
    </row>
    <row r="24" spans="1:3" ht="12.75" customHeight="1">
      <c r="A24" s="3"/>
      <c r="B24" s="12" t="s">
        <v>13</v>
      </c>
      <c r="C24" s="4">
        <v>450</v>
      </c>
    </row>
    <row r="25" spans="1:3" ht="12.75" customHeight="1">
      <c r="A25" s="3"/>
      <c r="B25" s="12" t="s">
        <v>16</v>
      </c>
      <c r="C25" s="4">
        <v>50</v>
      </c>
    </row>
    <row r="26" spans="1:3" ht="12.75" customHeight="1">
      <c r="A26" s="3"/>
      <c r="B26" s="12"/>
      <c r="C26" s="4"/>
    </row>
    <row r="27" spans="1:3" ht="12.75" customHeight="1">
      <c r="A27" s="3">
        <v>6</v>
      </c>
      <c r="B27" s="11" t="s">
        <v>25</v>
      </c>
      <c r="C27" s="4"/>
    </row>
    <row r="28" spans="1:3" ht="12.75" customHeight="1">
      <c r="A28" s="3"/>
      <c r="B28" s="12" t="s">
        <v>77</v>
      </c>
      <c r="C28" s="4">
        <v>1000</v>
      </c>
    </row>
    <row r="29" spans="1:3" ht="12.75" customHeight="1">
      <c r="A29" s="3"/>
      <c r="B29" s="12" t="s">
        <v>16</v>
      </c>
      <c r="C29" s="4">
        <v>20</v>
      </c>
    </row>
    <row r="30" spans="1:3" ht="12.75" customHeight="1">
      <c r="A30" s="3"/>
      <c r="B30" s="12"/>
      <c r="C30" s="4"/>
    </row>
    <row r="31" spans="1:3" ht="12.75" customHeight="1">
      <c r="A31" s="3">
        <v>7</v>
      </c>
      <c r="B31" s="11" t="s">
        <v>56</v>
      </c>
      <c r="C31" s="4"/>
    </row>
    <row r="32" spans="1:3" ht="12.75" customHeight="1">
      <c r="A32" s="3"/>
      <c r="B32" s="12" t="s">
        <v>57</v>
      </c>
      <c r="C32" s="4">
        <v>650</v>
      </c>
    </row>
    <row r="33" spans="1:3" ht="12.75" customHeight="1">
      <c r="A33" s="3"/>
      <c r="B33" s="12" t="s">
        <v>76</v>
      </c>
      <c r="C33" s="4">
        <v>50</v>
      </c>
    </row>
    <row r="34" spans="1:3" ht="12.75" customHeight="1">
      <c r="A34" s="3"/>
      <c r="B34" s="12"/>
      <c r="C34" s="4"/>
    </row>
    <row r="35" spans="1:3" ht="12.75" customHeight="1">
      <c r="A35" s="3">
        <v>8</v>
      </c>
      <c r="B35" s="11" t="s">
        <v>47</v>
      </c>
      <c r="C35" s="5"/>
    </row>
    <row r="36" spans="1:3" ht="12.75" customHeight="1">
      <c r="A36" s="3"/>
      <c r="B36" s="12" t="s">
        <v>48</v>
      </c>
      <c r="C36" s="5"/>
    </row>
    <row r="37" spans="1:3" ht="12.75" customHeight="1">
      <c r="A37" s="3"/>
      <c r="B37" s="12" t="s">
        <v>49</v>
      </c>
      <c r="C37" s="17">
        <v>3290.3</v>
      </c>
    </row>
    <row r="38" spans="1:3" ht="12.75" customHeight="1">
      <c r="A38" s="3"/>
      <c r="B38" s="12" t="s">
        <v>16</v>
      </c>
      <c r="C38" s="18">
        <v>50</v>
      </c>
    </row>
    <row r="39" spans="1:3" ht="12.75" customHeight="1">
      <c r="A39" s="3"/>
      <c r="B39" s="12"/>
      <c r="C39" s="17"/>
    </row>
    <row r="40" spans="1:3" ht="12.75" customHeight="1">
      <c r="A40" s="3">
        <v>9</v>
      </c>
      <c r="B40" s="11" t="s">
        <v>50</v>
      </c>
      <c r="C40" s="17"/>
    </row>
    <row r="41" spans="1:3" ht="12.75" customHeight="1">
      <c r="A41" s="3"/>
      <c r="B41" s="12" t="s">
        <v>48</v>
      </c>
      <c r="C41" s="17"/>
    </row>
    <row r="42" spans="1:3" ht="12.75" customHeight="1">
      <c r="A42" s="3"/>
      <c r="B42" s="12" t="s">
        <v>49</v>
      </c>
      <c r="C42" s="17">
        <v>3717.7</v>
      </c>
    </row>
    <row r="43" spans="1:3" ht="12.75" customHeight="1">
      <c r="A43" s="3"/>
      <c r="B43" s="12" t="s">
        <v>16</v>
      </c>
      <c r="C43" s="18">
        <v>50</v>
      </c>
    </row>
    <row r="44" spans="1:3" ht="12.75" customHeight="1">
      <c r="A44" s="3"/>
      <c r="B44" s="12"/>
      <c r="C44" s="4"/>
    </row>
    <row r="45" spans="1:3" ht="12.75" customHeight="1">
      <c r="A45" s="3">
        <v>10</v>
      </c>
      <c r="B45" s="11" t="s">
        <v>68</v>
      </c>
      <c r="C45" s="4"/>
    </row>
    <row r="46" spans="1:3" ht="12.75" customHeight="1">
      <c r="A46" s="3"/>
      <c r="B46" s="12" t="s">
        <v>69</v>
      </c>
      <c r="C46" s="19">
        <v>5120</v>
      </c>
    </row>
    <row r="47" spans="1:3" ht="12.75" customHeight="1">
      <c r="A47" s="3"/>
      <c r="B47" s="12"/>
      <c r="C47" s="4"/>
    </row>
    <row r="48" spans="1:3" ht="12.75" customHeight="1">
      <c r="A48" s="3">
        <v>11</v>
      </c>
      <c r="B48" s="11" t="s">
        <v>10</v>
      </c>
      <c r="C48" s="4" t="s">
        <v>2</v>
      </c>
    </row>
    <row r="49" spans="1:3" ht="12.75" customHeight="1">
      <c r="A49" s="3"/>
      <c r="B49" s="12" t="s">
        <v>11</v>
      </c>
      <c r="C49" s="4">
        <v>2130</v>
      </c>
    </row>
    <row r="50" spans="1:3" ht="12.75" customHeight="1">
      <c r="A50" s="3"/>
      <c r="B50" s="12" t="s">
        <v>12</v>
      </c>
      <c r="C50" s="4">
        <v>2000</v>
      </c>
    </row>
    <row r="51" spans="1:3" ht="12.75" customHeight="1">
      <c r="A51" s="3"/>
      <c r="B51" s="12" t="s">
        <v>26</v>
      </c>
      <c r="C51" s="4"/>
    </row>
    <row r="52" spans="1:3" ht="12.75" customHeight="1">
      <c r="A52" s="3"/>
      <c r="B52" s="12" t="s">
        <v>27</v>
      </c>
      <c r="C52" s="4">
        <v>3000</v>
      </c>
    </row>
    <row r="53" spans="1:3" ht="12.75" customHeight="1">
      <c r="A53" s="3"/>
      <c r="B53" s="12" t="s">
        <v>16</v>
      </c>
      <c r="C53" s="4">
        <v>250</v>
      </c>
    </row>
    <row r="54" spans="1:3" ht="12.75" customHeight="1">
      <c r="A54" s="3"/>
      <c r="B54" s="12"/>
      <c r="C54" s="4"/>
    </row>
    <row r="55" spans="1:3" ht="12.75" customHeight="1">
      <c r="A55" s="3">
        <v>12</v>
      </c>
      <c r="B55" s="11" t="s">
        <v>58</v>
      </c>
      <c r="C55" s="4"/>
    </row>
    <row r="56" spans="1:3" ht="12.75" customHeight="1">
      <c r="A56" s="3"/>
      <c r="B56" s="12" t="s">
        <v>59</v>
      </c>
      <c r="C56" s="19">
        <v>3200</v>
      </c>
    </row>
    <row r="57" spans="1:3" ht="12.75" customHeight="1">
      <c r="A57" s="3"/>
      <c r="B57" s="12"/>
      <c r="C57" s="19"/>
    </row>
    <row r="58" spans="1:3" ht="12.75" customHeight="1">
      <c r="A58" s="3">
        <v>13</v>
      </c>
      <c r="B58" s="11" t="s">
        <v>83</v>
      </c>
      <c r="C58" s="19"/>
    </row>
    <row r="59" spans="1:3" ht="12.75" customHeight="1">
      <c r="A59" s="3"/>
      <c r="B59" s="12" t="s">
        <v>11</v>
      </c>
      <c r="C59" s="19">
        <v>2200</v>
      </c>
    </row>
    <row r="60" spans="1:3" ht="12.75" customHeight="1">
      <c r="A60" s="3"/>
      <c r="B60" s="12" t="s">
        <v>12</v>
      </c>
      <c r="C60" s="19">
        <v>3100</v>
      </c>
    </row>
    <row r="61" spans="1:3" ht="12.75" customHeight="1">
      <c r="A61" s="3"/>
      <c r="B61" s="12" t="s">
        <v>84</v>
      </c>
      <c r="C61" s="19">
        <v>600</v>
      </c>
    </row>
    <row r="62" spans="1:3" ht="12.75" customHeight="1">
      <c r="A62" s="3"/>
      <c r="B62" s="12" t="s">
        <v>16</v>
      </c>
      <c r="C62" s="19">
        <v>200</v>
      </c>
    </row>
    <row r="63" spans="1:3" ht="12.75" customHeight="1">
      <c r="A63" s="3"/>
      <c r="B63" s="12"/>
      <c r="C63" s="19"/>
    </row>
    <row r="64" spans="1:3" ht="12.75" customHeight="1">
      <c r="A64" s="3">
        <v>14</v>
      </c>
      <c r="B64" s="11" t="s">
        <v>60</v>
      </c>
      <c r="C64" s="19"/>
    </row>
    <row r="65" spans="1:3" ht="12.75" customHeight="1">
      <c r="A65" s="3"/>
      <c r="B65" s="12" t="s">
        <v>61</v>
      </c>
      <c r="C65" s="19">
        <v>650</v>
      </c>
    </row>
    <row r="66" spans="1:3" ht="12.75" customHeight="1">
      <c r="A66" s="3"/>
      <c r="B66" s="12" t="s">
        <v>16</v>
      </c>
      <c r="C66" s="19">
        <v>50</v>
      </c>
    </row>
    <row r="67" spans="1:3" ht="12.75" customHeight="1">
      <c r="A67" s="3"/>
      <c r="B67" s="12"/>
      <c r="C67" s="19"/>
    </row>
    <row r="68" spans="1:3" ht="12.75" customHeight="1">
      <c r="A68" s="3">
        <v>15</v>
      </c>
      <c r="B68" s="11" t="s">
        <v>62</v>
      </c>
      <c r="C68" s="19"/>
    </row>
    <row r="69" spans="1:3" ht="12.75" customHeight="1">
      <c r="A69" s="3"/>
      <c r="B69" s="12" t="s">
        <v>61</v>
      </c>
      <c r="C69" s="19">
        <v>650</v>
      </c>
    </row>
    <row r="70" spans="1:3" ht="12.75" customHeight="1">
      <c r="A70" s="3"/>
      <c r="B70" s="12" t="s">
        <v>16</v>
      </c>
      <c r="C70" s="19">
        <v>50</v>
      </c>
    </row>
    <row r="71" spans="1:3" ht="12.75" customHeight="1">
      <c r="A71" s="3"/>
      <c r="B71" s="12"/>
      <c r="C71" s="19"/>
    </row>
    <row r="72" spans="1:3" ht="12.75" customHeight="1">
      <c r="A72" s="3">
        <v>16</v>
      </c>
      <c r="B72" s="11" t="s">
        <v>63</v>
      </c>
      <c r="C72" s="19"/>
    </row>
    <row r="73" spans="1:3" ht="12.75" customHeight="1">
      <c r="A73" s="3"/>
      <c r="B73" s="12" t="s">
        <v>61</v>
      </c>
      <c r="C73" s="19">
        <v>650</v>
      </c>
    </row>
    <row r="74" spans="1:3" ht="12.75" customHeight="1">
      <c r="A74" s="3"/>
      <c r="B74" s="12" t="s">
        <v>16</v>
      </c>
      <c r="C74" s="19">
        <v>50</v>
      </c>
    </row>
    <row r="75" spans="1:3" ht="12.75" customHeight="1">
      <c r="A75" s="3"/>
      <c r="B75" s="12"/>
      <c r="C75" s="19"/>
    </row>
    <row r="76" spans="1:3" ht="12.75" customHeight="1">
      <c r="A76" s="3">
        <v>17</v>
      </c>
      <c r="B76" s="11" t="s">
        <v>64</v>
      </c>
      <c r="C76" s="19"/>
    </row>
    <row r="77" spans="1:3" ht="12.75" customHeight="1">
      <c r="A77" s="3"/>
      <c r="B77" s="12" t="s">
        <v>61</v>
      </c>
      <c r="C77" s="19">
        <v>650</v>
      </c>
    </row>
    <row r="78" spans="1:3" ht="12.75" customHeight="1">
      <c r="A78" s="3"/>
      <c r="B78" s="12" t="s">
        <v>16</v>
      </c>
      <c r="C78" s="19">
        <v>50</v>
      </c>
    </row>
    <row r="79" spans="1:3" ht="12.75" customHeight="1">
      <c r="A79" s="3"/>
      <c r="B79" s="12"/>
      <c r="C79" s="19"/>
    </row>
    <row r="80" spans="1:3" ht="12.75" customHeight="1">
      <c r="A80" s="3">
        <v>18</v>
      </c>
      <c r="B80" s="11" t="s">
        <v>65</v>
      </c>
      <c r="C80" s="19"/>
    </row>
    <row r="81" spans="1:3" ht="12.75" customHeight="1">
      <c r="A81" s="3"/>
      <c r="B81" s="12" t="s">
        <v>61</v>
      </c>
      <c r="C81" s="19">
        <v>650</v>
      </c>
    </row>
    <row r="82" spans="1:3" ht="12.75" customHeight="1">
      <c r="A82" s="3"/>
      <c r="B82" s="12" t="s">
        <v>16</v>
      </c>
      <c r="C82" s="19">
        <v>50</v>
      </c>
    </row>
    <row r="83" spans="1:3" ht="12.75" customHeight="1">
      <c r="A83" s="3"/>
      <c r="B83" s="12"/>
      <c r="C83" s="19"/>
    </row>
    <row r="84" spans="1:3" ht="12.75" customHeight="1">
      <c r="A84" s="3">
        <v>19</v>
      </c>
      <c r="B84" s="11" t="s">
        <v>66</v>
      </c>
      <c r="C84" s="19"/>
    </row>
    <row r="85" spans="1:3" ht="12.75" customHeight="1">
      <c r="A85" s="3"/>
      <c r="B85" s="12" t="s">
        <v>61</v>
      </c>
      <c r="C85" s="19">
        <v>650</v>
      </c>
    </row>
    <row r="86" spans="1:3" ht="12.75" customHeight="1">
      <c r="A86" s="3"/>
      <c r="B86" s="12" t="s">
        <v>16</v>
      </c>
      <c r="C86" s="19">
        <v>50</v>
      </c>
    </row>
    <row r="87" spans="1:3" ht="12.75" customHeight="1">
      <c r="A87" s="3"/>
      <c r="B87" s="12"/>
      <c r="C87" s="19"/>
    </row>
    <row r="88" spans="1:3" ht="12.75" customHeight="1">
      <c r="A88" s="3">
        <v>20</v>
      </c>
      <c r="B88" s="11" t="s">
        <v>67</v>
      </c>
      <c r="C88" s="19"/>
    </row>
    <row r="89" spans="1:3" ht="12.75" customHeight="1">
      <c r="A89" s="3"/>
      <c r="B89" s="12" t="s">
        <v>12</v>
      </c>
      <c r="C89" s="19">
        <v>2160</v>
      </c>
    </row>
    <row r="90" spans="1:3" ht="12.75" customHeight="1">
      <c r="A90" s="3"/>
      <c r="B90" s="12" t="s">
        <v>57</v>
      </c>
      <c r="C90" s="19">
        <v>650</v>
      </c>
    </row>
    <row r="91" spans="1:3" ht="12.75" customHeight="1">
      <c r="A91" s="3"/>
      <c r="B91" s="12" t="s">
        <v>16</v>
      </c>
      <c r="C91" s="19">
        <v>50</v>
      </c>
    </row>
    <row r="92" spans="1:3" ht="12.75" customHeight="1">
      <c r="A92" s="3"/>
      <c r="B92" s="12"/>
      <c r="C92" s="4"/>
    </row>
    <row r="93" spans="1:3" ht="12.75" customHeight="1">
      <c r="A93" s="3">
        <v>21</v>
      </c>
      <c r="B93" s="11" t="s">
        <v>18</v>
      </c>
      <c r="C93" s="4" t="s">
        <v>2</v>
      </c>
    </row>
    <row r="94" spans="1:3" ht="12.75" customHeight="1">
      <c r="A94" s="3"/>
      <c r="B94" s="12" t="s">
        <v>17</v>
      </c>
      <c r="C94" s="4">
        <v>1200</v>
      </c>
    </row>
    <row r="95" spans="1:3" ht="12.75" customHeight="1">
      <c r="A95" s="3"/>
      <c r="B95" s="12"/>
      <c r="C95" s="4"/>
    </row>
    <row r="96" spans="1:3" ht="12.75" customHeight="1">
      <c r="A96" s="3">
        <v>22</v>
      </c>
      <c r="B96" s="11" t="s">
        <v>19</v>
      </c>
      <c r="C96" s="4"/>
    </row>
    <row r="97" spans="1:3" ht="12.75" customHeight="1">
      <c r="A97" s="3"/>
      <c r="B97" s="12" t="s">
        <v>20</v>
      </c>
      <c r="C97" s="4">
        <v>1200</v>
      </c>
    </row>
    <row r="98" spans="1:3" ht="12.75" customHeight="1">
      <c r="A98" s="3"/>
      <c r="B98" s="12"/>
      <c r="C98" s="4"/>
    </row>
    <row r="99" spans="1:3" ht="12.75" customHeight="1">
      <c r="A99" s="3">
        <v>23</v>
      </c>
      <c r="B99" s="11" t="s">
        <v>21</v>
      </c>
      <c r="C99" s="4"/>
    </row>
    <row r="100" spans="1:3" ht="12.75" customHeight="1">
      <c r="A100" s="3"/>
      <c r="B100" s="12" t="s">
        <v>22</v>
      </c>
      <c r="C100" s="4">
        <v>2400</v>
      </c>
    </row>
    <row r="101" spans="1:3" ht="12.75" customHeight="1">
      <c r="A101" s="3"/>
      <c r="B101" s="12"/>
      <c r="C101" s="4"/>
    </row>
    <row r="102" spans="1:3" s="8" customFormat="1" ht="12.75" customHeight="1">
      <c r="A102" s="3">
        <v>24</v>
      </c>
      <c r="B102" s="11" t="s">
        <v>28</v>
      </c>
      <c r="C102" s="4"/>
    </row>
    <row r="103" spans="1:3" s="8" customFormat="1" ht="12.75" customHeight="1">
      <c r="A103" s="3"/>
      <c r="B103" s="12" t="s">
        <v>11</v>
      </c>
      <c r="C103" s="4">
        <v>3000</v>
      </c>
    </row>
    <row r="104" spans="1:3" s="8" customFormat="1" ht="12.75" customHeight="1">
      <c r="A104" s="3"/>
      <c r="B104" s="16" t="s">
        <v>16</v>
      </c>
      <c r="C104" s="4">
        <v>100</v>
      </c>
    </row>
    <row r="105" spans="1:3" s="8" customFormat="1" ht="12.75" customHeight="1">
      <c r="A105" s="3"/>
      <c r="B105" s="16"/>
      <c r="C105" s="4"/>
    </row>
    <row r="106" spans="1:3" s="8" customFormat="1" ht="12.75" customHeight="1">
      <c r="A106" s="3">
        <v>25</v>
      </c>
      <c r="B106" s="28" t="s">
        <v>78</v>
      </c>
      <c r="C106" s="4"/>
    </row>
    <row r="107" spans="1:3" s="8" customFormat="1" ht="12.75" customHeight="1">
      <c r="A107" s="3"/>
      <c r="B107" s="16" t="s">
        <v>79</v>
      </c>
      <c r="C107" s="19">
        <v>3000</v>
      </c>
    </row>
    <row r="108" spans="1:3" s="8" customFormat="1" ht="12.75" customHeight="1">
      <c r="A108" s="3"/>
      <c r="B108" s="16"/>
      <c r="C108" s="19"/>
    </row>
    <row r="109" spans="1:3" s="8" customFormat="1" ht="12.75" customHeight="1">
      <c r="A109" s="3">
        <v>26</v>
      </c>
      <c r="B109" s="28" t="s">
        <v>85</v>
      </c>
      <c r="C109" s="19"/>
    </row>
    <row r="110" spans="1:3" s="8" customFormat="1" ht="12.75" customHeight="1">
      <c r="A110" s="3"/>
      <c r="B110" s="16" t="s">
        <v>86</v>
      </c>
      <c r="C110" s="19">
        <v>300</v>
      </c>
    </row>
    <row r="111" spans="1:3" s="8" customFormat="1" ht="12.75" customHeight="1">
      <c r="A111" s="3"/>
      <c r="B111" s="16"/>
      <c r="C111" s="19"/>
    </row>
    <row r="112" spans="1:3" s="8" customFormat="1" ht="12.75" customHeight="1">
      <c r="A112" s="3">
        <v>27</v>
      </c>
      <c r="B112" s="28" t="s">
        <v>87</v>
      </c>
      <c r="C112" s="19"/>
    </row>
    <row r="113" spans="1:3" s="8" customFormat="1" ht="12.75" customHeight="1">
      <c r="A113" s="3"/>
      <c r="B113" s="16" t="s">
        <v>88</v>
      </c>
      <c r="C113" s="19">
        <v>6000</v>
      </c>
    </row>
    <row r="114" spans="1:3" s="8" customFormat="1" ht="12.75" customHeight="1">
      <c r="A114" s="3"/>
      <c r="B114" s="16" t="s">
        <v>16</v>
      </c>
      <c r="C114" s="19">
        <v>100</v>
      </c>
    </row>
    <row r="115" spans="1:3" s="8" customFormat="1" ht="12.75" customHeight="1">
      <c r="A115" s="3"/>
      <c r="B115" s="16"/>
      <c r="C115" s="19"/>
    </row>
    <row r="116" spans="1:3" s="8" customFormat="1" ht="12.75" customHeight="1">
      <c r="A116" s="3">
        <v>28</v>
      </c>
      <c r="B116" s="11" t="s">
        <v>23</v>
      </c>
      <c r="C116" s="4">
        <v>100</v>
      </c>
    </row>
    <row r="117" spans="1:3" s="8" customFormat="1" ht="12.75" customHeight="1">
      <c r="A117" s="3"/>
      <c r="B117" s="11"/>
      <c r="C117" s="4"/>
    </row>
    <row r="118" spans="1:3" ht="12.75" customHeight="1">
      <c r="A118" s="3"/>
      <c r="B118" s="11" t="s">
        <v>29</v>
      </c>
      <c r="C118" s="4" t="s">
        <v>2</v>
      </c>
    </row>
    <row r="119" spans="1:3" ht="12.75" customHeight="1">
      <c r="A119" s="3"/>
      <c r="B119" s="12" t="s">
        <v>30</v>
      </c>
      <c r="C119" s="4"/>
    </row>
    <row r="120" spans="1:3" ht="12.75" customHeight="1">
      <c r="A120" s="3">
        <v>29</v>
      </c>
      <c r="B120" s="11" t="s">
        <v>5</v>
      </c>
      <c r="C120" s="38">
        <v>14129.5</v>
      </c>
    </row>
    <row r="121" spans="1:3" ht="12.75" customHeight="1">
      <c r="A121" s="3"/>
      <c r="B121" s="12" t="s">
        <v>9</v>
      </c>
      <c r="C121" s="4"/>
    </row>
    <row r="122" spans="1:3" ht="12.75" customHeight="1">
      <c r="A122" s="3">
        <v>30</v>
      </c>
      <c r="B122" s="11" t="s">
        <v>4</v>
      </c>
      <c r="C122" s="38">
        <v>4862.532</v>
      </c>
    </row>
    <row r="123" spans="1:3" ht="12.75" customHeight="1">
      <c r="A123" s="3">
        <v>31</v>
      </c>
      <c r="B123" s="11" t="s">
        <v>70</v>
      </c>
      <c r="C123" s="4"/>
    </row>
    <row r="124" spans="1:3" ht="12.75" customHeight="1">
      <c r="A124" s="3"/>
      <c r="B124" s="11" t="s">
        <v>71</v>
      </c>
      <c r="C124" s="19">
        <v>87660</v>
      </c>
    </row>
    <row r="125" spans="1:3" ht="12.75" customHeight="1">
      <c r="A125" s="3"/>
      <c r="B125" s="12"/>
      <c r="C125" s="4"/>
    </row>
    <row r="126" spans="1:3" ht="12.75" customHeight="1">
      <c r="A126" s="3"/>
      <c r="B126" s="11" t="s">
        <v>72</v>
      </c>
      <c r="C126" s="4"/>
    </row>
    <row r="127" spans="1:3" ht="12.75" customHeight="1">
      <c r="A127" s="30"/>
      <c r="B127" s="12" t="s">
        <v>30</v>
      </c>
      <c r="C127" s="25"/>
    </row>
    <row r="128" spans="1:3" ht="12.75" customHeight="1">
      <c r="A128" s="30">
        <v>32</v>
      </c>
      <c r="B128" s="11" t="s">
        <v>5</v>
      </c>
      <c r="C128" s="35">
        <v>53011.302</v>
      </c>
    </row>
    <row r="129" spans="1:3" ht="12.75" customHeight="1">
      <c r="A129" s="3"/>
      <c r="B129" s="12" t="s">
        <v>9</v>
      </c>
      <c r="C129" s="5"/>
    </row>
    <row r="130" spans="1:3" ht="12.75">
      <c r="A130" s="30">
        <v>33</v>
      </c>
      <c r="B130" s="11" t="s">
        <v>4</v>
      </c>
      <c r="C130" s="35">
        <v>14907.99</v>
      </c>
    </row>
    <row r="131" spans="1:3" ht="12.75">
      <c r="A131" s="30"/>
      <c r="B131" s="20"/>
      <c r="C131" s="25"/>
    </row>
    <row r="132" spans="1:3" ht="12.75" customHeight="1">
      <c r="A132" s="3">
        <v>34</v>
      </c>
      <c r="B132" s="11" t="s">
        <v>73</v>
      </c>
      <c r="C132" s="18">
        <f>C136+C139+C142+C145+C148+C149+C152+C153+C154+C155+C158+C161+C164+C167+C170+C173</f>
        <v>3664</v>
      </c>
    </row>
    <row r="133" spans="1:3" ht="12.75" customHeight="1">
      <c r="A133" s="3"/>
      <c r="B133" s="11"/>
      <c r="C133" s="5"/>
    </row>
    <row r="134" spans="1:3" ht="12.75" customHeight="1">
      <c r="A134" s="3"/>
      <c r="B134" s="12" t="s">
        <v>80</v>
      </c>
      <c r="C134" s="5"/>
    </row>
    <row r="135" spans="1:3" ht="12.75" customHeight="1">
      <c r="A135" s="3">
        <v>1</v>
      </c>
      <c r="B135" s="11" t="s">
        <v>31</v>
      </c>
      <c r="C135" s="5"/>
    </row>
    <row r="136" spans="1:3" ht="12.75" customHeight="1">
      <c r="A136" s="3"/>
      <c r="B136" s="12" t="s">
        <v>32</v>
      </c>
      <c r="C136" s="18">
        <v>122</v>
      </c>
    </row>
    <row r="137" spans="1:3" ht="12.75" customHeight="1">
      <c r="A137" s="3"/>
      <c r="B137" s="12"/>
      <c r="C137" s="5"/>
    </row>
    <row r="138" spans="1:3" ht="12.75" customHeight="1">
      <c r="A138" s="3">
        <v>2</v>
      </c>
      <c r="B138" s="11" t="s">
        <v>34</v>
      </c>
      <c r="C138" s="5"/>
    </row>
    <row r="139" spans="1:3" ht="12.75" customHeight="1">
      <c r="A139" s="3"/>
      <c r="B139" s="12" t="s">
        <v>32</v>
      </c>
      <c r="C139" s="18">
        <v>74</v>
      </c>
    </row>
    <row r="140" spans="1:3" ht="12.75" customHeight="1">
      <c r="A140" s="3"/>
      <c r="B140" s="11"/>
      <c r="C140" s="5"/>
    </row>
    <row r="141" spans="1:3" ht="12.75" customHeight="1">
      <c r="A141" s="3">
        <v>3</v>
      </c>
      <c r="B141" s="11" t="s">
        <v>35</v>
      </c>
      <c r="C141" s="5"/>
    </row>
    <row r="142" spans="1:3" ht="12.75" customHeight="1">
      <c r="A142" s="3"/>
      <c r="B142" s="12" t="s">
        <v>32</v>
      </c>
      <c r="C142" s="18">
        <v>143</v>
      </c>
    </row>
    <row r="143" spans="1:3" ht="12.75" customHeight="1">
      <c r="A143" s="3"/>
      <c r="B143" s="11"/>
      <c r="C143" s="5"/>
    </row>
    <row r="144" spans="1:3" ht="12.75" customHeight="1">
      <c r="A144" s="3">
        <v>4</v>
      </c>
      <c r="B144" s="11" t="s">
        <v>36</v>
      </c>
      <c r="C144" s="5"/>
    </row>
    <row r="145" spans="1:3" ht="12.75" customHeight="1">
      <c r="A145" s="3"/>
      <c r="B145" s="12" t="s">
        <v>32</v>
      </c>
      <c r="C145" s="18">
        <v>62</v>
      </c>
    </row>
    <row r="146" spans="1:3" ht="12.75" customHeight="1">
      <c r="A146" s="3"/>
      <c r="B146" s="12"/>
      <c r="C146" s="5"/>
    </row>
    <row r="147" spans="1:3" ht="12.75" customHeight="1">
      <c r="A147" s="3">
        <v>5</v>
      </c>
      <c r="B147" s="11" t="s">
        <v>37</v>
      </c>
      <c r="C147" s="5"/>
    </row>
    <row r="148" spans="1:3" ht="12.75" customHeight="1">
      <c r="A148" s="3"/>
      <c r="B148" s="12" t="s">
        <v>32</v>
      </c>
      <c r="C148" s="18">
        <v>168</v>
      </c>
    </row>
    <row r="149" spans="1:3" ht="12.75" customHeight="1">
      <c r="A149" s="3"/>
      <c r="B149" s="12" t="s">
        <v>33</v>
      </c>
      <c r="C149" s="18">
        <v>192</v>
      </c>
    </row>
    <row r="150" spans="1:3" ht="12.75" customHeight="1">
      <c r="A150" s="3"/>
      <c r="B150" s="12"/>
      <c r="C150" s="5"/>
    </row>
    <row r="151" spans="1:3" ht="12.75" customHeight="1">
      <c r="A151" s="3">
        <v>6</v>
      </c>
      <c r="B151" s="11" t="s">
        <v>38</v>
      </c>
      <c r="C151" s="5"/>
    </row>
    <row r="152" spans="1:3" ht="12.75" customHeight="1">
      <c r="A152" s="3"/>
      <c r="B152" s="12" t="s">
        <v>32</v>
      </c>
      <c r="C152" s="18">
        <v>124</v>
      </c>
    </row>
    <row r="153" spans="1:3" ht="12.75" customHeight="1">
      <c r="A153" s="3"/>
      <c r="B153" s="12" t="s">
        <v>33</v>
      </c>
      <c r="C153" s="18">
        <v>96</v>
      </c>
    </row>
    <row r="154" spans="1:3" ht="12.75" customHeight="1">
      <c r="A154" s="3"/>
      <c r="B154" s="12" t="s">
        <v>81</v>
      </c>
      <c r="C154" s="18">
        <v>240</v>
      </c>
    </row>
    <row r="155" spans="1:3" ht="12.75" customHeight="1">
      <c r="A155" s="3"/>
      <c r="B155" s="12" t="s">
        <v>39</v>
      </c>
      <c r="C155" s="18">
        <v>2000</v>
      </c>
    </row>
    <row r="156" spans="1:3" ht="12.75" customHeight="1">
      <c r="A156" s="3"/>
      <c r="B156" s="11"/>
      <c r="C156" s="5"/>
    </row>
    <row r="157" spans="1:3" ht="12.75" customHeight="1">
      <c r="A157" s="3">
        <v>7</v>
      </c>
      <c r="B157" s="11" t="s">
        <v>40</v>
      </c>
      <c r="C157" s="5"/>
    </row>
    <row r="158" spans="1:3" ht="12.75" customHeight="1">
      <c r="A158" s="3"/>
      <c r="B158" s="12" t="s">
        <v>32</v>
      </c>
      <c r="C158" s="5">
        <v>80</v>
      </c>
    </row>
    <row r="159" spans="1:3" ht="12.75" customHeight="1">
      <c r="A159" s="3"/>
      <c r="B159" s="12"/>
      <c r="C159" s="5"/>
    </row>
    <row r="160" spans="1:3" ht="12.75" customHeight="1">
      <c r="A160" s="3">
        <v>8</v>
      </c>
      <c r="B160" s="11" t="s">
        <v>41</v>
      </c>
      <c r="C160" s="5"/>
    </row>
    <row r="161" spans="1:3" ht="12.75" customHeight="1">
      <c r="A161" s="3"/>
      <c r="B161" s="12" t="s">
        <v>32</v>
      </c>
      <c r="C161" s="5">
        <v>126</v>
      </c>
    </row>
    <row r="162" spans="1:3" ht="12.75" customHeight="1">
      <c r="A162" s="3"/>
      <c r="B162" s="12"/>
      <c r="C162" s="5"/>
    </row>
    <row r="163" spans="1:3" ht="12.75" customHeight="1">
      <c r="A163" s="3">
        <v>9</v>
      </c>
      <c r="B163" s="11" t="s">
        <v>42</v>
      </c>
      <c r="C163" s="5"/>
    </row>
    <row r="164" spans="1:3" ht="12.75" customHeight="1">
      <c r="A164" s="3"/>
      <c r="B164" s="12" t="s">
        <v>32</v>
      </c>
      <c r="C164" s="5">
        <v>25</v>
      </c>
    </row>
    <row r="165" spans="1:3" ht="12.75" customHeight="1">
      <c r="A165" s="3"/>
      <c r="B165" s="12"/>
      <c r="C165" s="5"/>
    </row>
    <row r="166" spans="1:3" ht="12.75" customHeight="1">
      <c r="A166" s="3">
        <v>13</v>
      </c>
      <c r="B166" s="11" t="s">
        <v>43</v>
      </c>
      <c r="C166" s="5"/>
    </row>
    <row r="167" spans="1:3" ht="12.75" customHeight="1">
      <c r="A167" s="3"/>
      <c r="B167" s="12" t="s">
        <v>32</v>
      </c>
      <c r="C167" s="5">
        <v>41</v>
      </c>
    </row>
    <row r="168" spans="1:3" ht="12.75" customHeight="1">
      <c r="A168" s="3"/>
      <c r="B168" s="12"/>
      <c r="C168" s="5"/>
    </row>
    <row r="169" spans="1:3" ht="12.75" customHeight="1">
      <c r="A169" s="3">
        <v>14</v>
      </c>
      <c r="B169" s="11" t="s">
        <v>44</v>
      </c>
      <c r="C169" s="5"/>
    </row>
    <row r="170" spans="1:3" ht="12.75" customHeight="1">
      <c r="A170" s="3"/>
      <c r="B170" s="12" t="s">
        <v>32</v>
      </c>
      <c r="C170" s="5">
        <v>104</v>
      </c>
    </row>
    <row r="171" spans="1:3" ht="12.75" customHeight="1">
      <c r="A171" s="3"/>
      <c r="B171" s="12"/>
      <c r="C171" s="5"/>
    </row>
    <row r="172" spans="1:3" ht="12.75" customHeight="1">
      <c r="A172" s="3">
        <v>15</v>
      </c>
      <c r="B172" s="11" t="s">
        <v>45</v>
      </c>
      <c r="C172" s="5"/>
    </row>
    <row r="173" spans="1:3" ht="12.75" customHeight="1">
      <c r="A173" s="3"/>
      <c r="B173" s="12" t="s">
        <v>32</v>
      </c>
      <c r="C173" s="5">
        <v>67</v>
      </c>
    </row>
    <row r="174" spans="1:3" ht="12.75" customHeight="1">
      <c r="A174" s="3"/>
      <c r="B174" s="12"/>
      <c r="C174" s="5"/>
    </row>
    <row r="175" spans="1:3" ht="12.75" customHeight="1">
      <c r="A175" s="9"/>
      <c r="B175" s="13" t="s">
        <v>82</v>
      </c>
      <c r="C175" s="33">
        <f>(C9+C13+C17+C20+C24+C28+C32+C37+C42+C46+C49+C50+C52+C56+C65+C69+C73+C77+C81+C85+C89+C90+C94+C97+C100+C103+C107+C123)*0.025</f>
        <v>1214.325</v>
      </c>
    </row>
    <row r="176" spans="1:3" ht="12.75" customHeight="1">
      <c r="A176" s="9"/>
      <c r="B176" s="31"/>
      <c r="C176" s="32"/>
    </row>
    <row r="177" spans="1:3" ht="12.75" customHeight="1" thickBot="1">
      <c r="A177" s="26"/>
      <c r="B177" s="27" t="s">
        <v>74</v>
      </c>
      <c r="C177" s="34">
        <f>SUM(C8:C176)</f>
        <v>245366.649</v>
      </c>
    </row>
    <row r="178" spans="1:3" ht="12.75" customHeight="1">
      <c r="A178" s="6" t="s">
        <v>2</v>
      </c>
      <c r="B178" s="14" t="s">
        <v>2</v>
      </c>
      <c r="C178" s="7"/>
    </row>
    <row r="179" spans="2:3" ht="32.25" customHeight="1">
      <c r="B179" s="37" t="s">
        <v>89</v>
      </c>
      <c r="C179" s="36">
        <v>198333</v>
      </c>
    </row>
    <row r="180" ht="12.75" customHeight="1"/>
    <row r="181" ht="12.75" customHeight="1">
      <c r="C181" s="39">
        <f>C177-C179</f>
        <v>47033.649000000005</v>
      </c>
    </row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</sheetData>
  <mergeCells count="6">
    <mergeCell ref="B6:B7"/>
    <mergeCell ref="C6:C7"/>
    <mergeCell ref="A6:A7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9"/>
  <sheetViews>
    <sheetView workbookViewId="0" topLeftCell="A84">
      <selection activeCell="A84" sqref="A1:IV16384"/>
    </sheetView>
  </sheetViews>
  <sheetFormatPr defaultColWidth="9.140625" defaultRowHeight="12.75"/>
  <cols>
    <col min="1" max="1" width="6.421875" style="87" customWidth="1"/>
    <col min="2" max="2" width="45.57421875" style="128" customWidth="1"/>
    <col min="3" max="3" width="30.8515625" style="128" customWidth="1"/>
    <col min="4" max="16384" width="9.140625" style="128" customWidth="1"/>
  </cols>
  <sheetData>
    <row r="1" ht="12.75">
      <c r="C1" s="136" t="s">
        <v>3</v>
      </c>
    </row>
    <row r="2" ht="12.75">
      <c r="C2" s="136" t="s">
        <v>143</v>
      </c>
    </row>
    <row r="3" ht="12.75">
      <c r="C3" s="136" t="s">
        <v>144</v>
      </c>
    </row>
    <row r="4" ht="12.75">
      <c r="C4" s="136" t="s">
        <v>145</v>
      </c>
    </row>
    <row r="5" ht="12.75">
      <c r="C5" s="136" t="s">
        <v>146</v>
      </c>
    </row>
    <row r="6" ht="12.75">
      <c r="C6" s="136" t="s">
        <v>266</v>
      </c>
    </row>
    <row r="8" spans="1:3" ht="12.75">
      <c r="A8" s="148" t="s">
        <v>267</v>
      </c>
      <c r="B8" s="148"/>
      <c r="C8" s="148"/>
    </row>
    <row r="9" spans="1:3" ht="12.75">
      <c r="A9" s="149" t="s">
        <v>153</v>
      </c>
      <c r="B9" s="149"/>
      <c r="C9" s="149"/>
    </row>
    <row r="10" spans="1:3" ht="12.75">
      <c r="A10" s="149" t="s">
        <v>155</v>
      </c>
      <c r="B10" s="149"/>
      <c r="C10" s="149"/>
    </row>
    <row r="11" spans="1:3" ht="13.5" thickBot="1">
      <c r="A11" s="88"/>
      <c r="B11" s="15"/>
      <c r="C11" s="15"/>
    </row>
    <row r="12" spans="1:3" ht="12.75">
      <c r="A12" s="150" t="s">
        <v>0</v>
      </c>
      <c r="B12" s="152" t="s">
        <v>1</v>
      </c>
      <c r="C12" s="154" t="s">
        <v>8</v>
      </c>
    </row>
    <row r="13" spans="1:3" ht="13.5" thickBot="1">
      <c r="A13" s="151"/>
      <c r="B13" s="153"/>
      <c r="C13" s="155"/>
    </row>
    <row r="14" spans="1:3" ht="12.75">
      <c r="A14" s="110"/>
      <c r="B14" s="80"/>
      <c r="C14" s="80"/>
    </row>
    <row r="15" spans="1:3" ht="12.75">
      <c r="A15" s="1">
        <v>1</v>
      </c>
      <c r="B15" s="1" t="s">
        <v>168</v>
      </c>
      <c r="C15" s="1"/>
    </row>
    <row r="16" spans="1:3" ht="12.75">
      <c r="A16" s="40"/>
      <c r="B16" s="1" t="s">
        <v>169</v>
      </c>
      <c r="C16" s="1"/>
    </row>
    <row r="17" spans="1:3" ht="12.75">
      <c r="A17" s="40"/>
      <c r="B17" s="1"/>
      <c r="C17" s="1"/>
    </row>
    <row r="18" spans="1:3" ht="12.75">
      <c r="A18" s="40">
        <v>1</v>
      </c>
      <c r="B18" s="11" t="s">
        <v>10</v>
      </c>
      <c r="C18" s="59"/>
    </row>
    <row r="19" spans="1:3" ht="12.75">
      <c r="A19" s="40"/>
      <c r="B19" s="12" t="s">
        <v>162</v>
      </c>
      <c r="C19" s="59">
        <v>8997</v>
      </c>
    </row>
    <row r="20" spans="1:3" ht="12.75">
      <c r="A20" s="40"/>
      <c r="B20" s="11"/>
      <c r="C20" s="59"/>
    </row>
    <row r="21" spans="1:3" ht="12.75">
      <c r="A21" s="40">
        <v>2</v>
      </c>
      <c r="B21" s="11" t="s">
        <v>163</v>
      </c>
      <c r="C21" s="59"/>
    </row>
    <row r="22" spans="1:3" ht="12.75">
      <c r="A22" s="40"/>
      <c r="B22" s="12" t="s">
        <v>162</v>
      </c>
      <c r="C22" s="59">
        <v>3775</v>
      </c>
    </row>
    <row r="23" spans="1:3" ht="12.75">
      <c r="A23" s="40"/>
      <c r="B23" s="11"/>
      <c r="C23" s="59"/>
    </row>
    <row r="24" spans="1:3" ht="12.75">
      <c r="A24" s="40">
        <v>3</v>
      </c>
      <c r="B24" s="11" t="s">
        <v>164</v>
      </c>
      <c r="C24" s="59"/>
    </row>
    <row r="25" spans="1:3" ht="12.75">
      <c r="A25" s="40"/>
      <c r="B25" s="12" t="s">
        <v>165</v>
      </c>
      <c r="C25" s="59">
        <v>409</v>
      </c>
    </row>
    <row r="26" spans="1:3" ht="12.75">
      <c r="A26" s="40"/>
      <c r="B26" s="11"/>
      <c r="C26" s="1"/>
    </row>
    <row r="27" spans="1:3" ht="12.75">
      <c r="A27" s="40">
        <v>4</v>
      </c>
      <c r="B27" s="11" t="s">
        <v>166</v>
      </c>
      <c r="C27" s="1"/>
    </row>
    <row r="28" spans="1:3" ht="12.75">
      <c r="A28" s="40"/>
      <c r="B28" s="12" t="s">
        <v>165</v>
      </c>
      <c r="C28" s="1">
        <v>500</v>
      </c>
    </row>
    <row r="29" spans="1:3" ht="12.75">
      <c r="A29" s="40"/>
      <c r="B29" s="12"/>
      <c r="C29" s="1"/>
    </row>
    <row r="30" spans="1:3" ht="12.75">
      <c r="A30" s="40">
        <v>5</v>
      </c>
      <c r="B30" s="11" t="s">
        <v>55</v>
      </c>
      <c r="C30" s="1"/>
    </row>
    <row r="31" spans="1:3" ht="12.75">
      <c r="A31" s="1"/>
      <c r="B31" s="12" t="s">
        <v>11</v>
      </c>
      <c r="C31" s="59">
        <v>957</v>
      </c>
    </row>
    <row r="32" spans="1:3" ht="12.75">
      <c r="A32" s="1"/>
      <c r="B32" s="1"/>
      <c r="C32" s="1"/>
    </row>
    <row r="33" spans="1:3" ht="38.25">
      <c r="A33" s="1">
        <v>2</v>
      </c>
      <c r="B33" s="11" t="s">
        <v>156</v>
      </c>
      <c r="C33" s="99">
        <v>6000</v>
      </c>
    </row>
    <row r="34" spans="1:3" ht="12.75">
      <c r="A34" s="40"/>
      <c r="B34" s="12"/>
      <c r="C34" s="59"/>
    </row>
    <row r="35" spans="1:3" ht="12.75">
      <c r="A35" s="1">
        <v>3</v>
      </c>
      <c r="B35" s="11" t="s">
        <v>73</v>
      </c>
      <c r="C35" s="102">
        <f>C37+C38+C39+C40+C41+C42+C43+C44</f>
        <v>1415.0000000000002</v>
      </c>
    </row>
    <row r="36" spans="1:3" ht="12.75">
      <c r="A36" s="40"/>
      <c r="B36" s="11"/>
      <c r="C36" s="59"/>
    </row>
    <row r="37" spans="1:3" ht="12.75">
      <c r="A37" s="40">
        <v>1</v>
      </c>
      <c r="B37" s="12" t="s">
        <v>31</v>
      </c>
      <c r="C37" s="104">
        <v>141</v>
      </c>
    </row>
    <row r="38" spans="1:3" ht="12.75">
      <c r="A38" s="40">
        <v>2</v>
      </c>
      <c r="B38" s="12" t="s">
        <v>34</v>
      </c>
      <c r="C38" s="104">
        <v>111</v>
      </c>
    </row>
    <row r="39" spans="1:5" ht="12.75">
      <c r="A39" s="40">
        <v>3</v>
      </c>
      <c r="B39" s="12" t="s">
        <v>218</v>
      </c>
      <c r="C39" s="103">
        <v>134.1</v>
      </c>
      <c r="E39" s="129"/>
    </row>
    <row r="40" spans="1:3" ht="12.75">
      <c r="A40" s="40">
        <v>4</v>
      </c>
      <c r="B40" s="12" t="s">
        <v>37</v>
      </c>
      <c r="C40" s="103">
        <v>129.5</v>
      </c>
    </row>
    <row r="41" spans="1:3" ht="12.75">
      <c r="A41" s="40">
        <v>5</v>
      </c>
      <c r="B41" s="12" t="s">
        <v>40</v>
      </c>
      <c r="C41" s="103">
        <v>147.8</v>
      </c>
    </row>
    <row r="42" spans="1:5" ht="12.75">
      <c r="A42" s="40">
        <v>6</v>
      </c>
      <c r="B42" s="12" t="s">
        <v>41</v>
      </c>
      <c r="C42" s="103">
        <v>153.7</v>
      </c>
      <c r="E42" s="129"/>
    </row>
    <row r="43" spans="1:3" ht="12.75">
      <c r="A43" s="40">
        <v>7</v>
      </c>
      <c r="B43" s="12" t="s">
        <v>219</v>
      </c>
      <c r="C43" s="103">
        <v>373.7</v>
      </c>
    </row>
    <row r="44" spans="1:3" ht="12.75">
      <c r="A44" s="40">
        <v>8</v>
      </c>
      <c r="B44" s="12" t="s">
        <v>220</v>
      </c>
      <c r="C44" s="103">
        <v>224.2</v>
      </c>
    </row>
    <row r="45" spans="1:3" ht="12.75">
      <c r="A45" s="109"/>
      <c r="B45" s="130"/>
      <c r="C45" s="130"/>
    </row>
    <row r="46" spans="1:3" ht="12.75">
      <c r="A46" s="1">
        <v>4</v>
      </c>
      <c r="B46" s="11" t="s">
        <v>217</v>
      </c>
      <c r="C46" s="102">
        <f>C47+C48+C49</f>
        <v>678.3</v>
      </c>
    </row>
    <row r="47" spans="1:3" ht="12.75">
      <c r="A47" s="40">
        <v>1</v>
      </c>
      <c r="B47" s="12" t="s">
        <v>32</v>
      </c>
      <c r="C47" s="103">
        <v>107.6</v>
      </c>
    </row>
    <row r="48" spans="1:3" ht="12.75">
      <c r="A48" s="40">
        <v>2</v>
      </c>
      <c r="B48" s="12" t="s">
        <v>224</v>
      </c>
      <c r="C48" s="103">
        <v>275.5</v>
      </c>
    </row>
    <row r="49" spans="1:3" ht="12.75">
      <c r="A49" s="40">
        <v>3</v>
      </c>
      <c r="B49" s="12" t="s">
        <v>225</v>
      </c>
      <c r="C49" s="103">
        <v>295.2</v>
      </c>
    </row>
    <row r="50" spans="1:3" ht="12.75">
      <c r="A50" s="40"/>
      <c r="B50" s="12"/>
      <c r="C50" s="104"/>
    </row>
    <row r="51" spans="1:3" ht="12.75">
      <c r="A51" s="1">
        <v>5</v>
      </c>
      <c r="B51" s="11" t="s">
        <v>35</v>
      </c>
      <c r="C51" s="102">
        <f>C52+C53</f>
        <v>513.8</v>
      </c>
    </row>
    <row r="52" spans="1:3" ht="12.75">
      <c r="A52" s="40">
        <v>1</v>
      </c>
      <c r="B52" s="12" t="s">
        <v>32</v>
      </c>
      <c r="C52" s="103">
        <v>131.8</v>
      </c>
    </row>
    <row r="53" spans="1:3" ht="12.75">
      <c r="A53" s="40">
        <v>2</v>
      </c>
      <c r="B53" s="12" t="s">
        <v>224</v>
      </c>
      <c r="C53" s="104">
        <v>382</v>
      </c>
    </row>
    <row r="54" spans="1:3" ht="12.75">
      <c r="A54" s="40"/>
      <c r="B54" s="12"/>
      <c r="C54" s="104"/>
    </row>
    <row r="55" spans="1:3" ht="12.75">
      <c r="A55" s="1">
        <v>6</v>
      </c>
      <c r="B55" s="11" t="s">
        <v>45</v>
      </c>
      <c r="C55" s="102">
        <f>C56+C57+C58</f>
        <v>984.4000000000001</v>
      </c>
    </row>
    <row r="56" spans="1:3" ht="12.75">
      <c r="A56" s="40">
        <v>1</v>
      </c>
      <c r="B56" s="12" t="s">
        <v>32</v>
      </c>
      <c r="C56" s="103">
        <v>196.3</v>
      </c>
    </row>
    <row r="57" spans="1:3" ht="12.75">
      <c r="A57" s="40">
        <v>2</v>
      </c>
      <c r="B57" s="12" t="s">
        <v>224</v>
      </c>
      <c r="C57" s="104">
        <v>296</v>
      </c>
    </row>
    <row r="58" spans="1:3" ht="12.75">
      <c r="A58" s="40">
        <v>3</v>
      </c>
      <c r="B58" s="12" t="s">
        <v>225</v>
      </c>
      <c r="C58" s="103">
        <v>492.1</v>
      </c>
    </row>
    <row r="59" spans="1:3" ht="12.75">
      <c r="A59" s="40"/>
      <c r="B59" s="12"/>
      <c r="C59" s="103"/>
    </row>
    <row r="60" spans="1:3" ht="12.75">
      <c r="A60" s="1">
        <v>7</v>
      </c>
      <c r="B60" s="11" t="s">
        <v>221</v>
      </c>
      <c r="C60" s="102"/>
    </row>
    <row r="61" spans="1:3" ht="12.75">
      <c r="A61" s="40">
        <v>1</v>
      </c>
      <c r="B61" s="12" t="s">
        <v>263</v>
      </c>
      <c r="C61" s="59">
        <v>60</v>
      </c>
    </row>
    <row r="62" spans="1:3" ht="12.75">
      <c r="A62" s="40"/>
      <c r="B62" s="12"/>
      <c r="C62" s="103"/>
    </row>
    <row r="63" spans="1:3" ht="12.75">
      <c r="A63" s="1">
        <v>8</v>
      </c>
      <c r="B63" s="11" t="s">
        <v>38</v>
      </c>
      <c r="C63" s="102">
        <f>C64+C65</f>
        <v>3980.4</v>
      </c>
    </row>
    <row r="64" spans="1:3" ht="12.75">
      <c r="A64" s="40">
        <v>1</v>
      </c>
      <c r="B64" s="12" t="s">
        <v>32</v>
      </c>
      <c r="C64" s="103">
        <v>133.4</v>
      </c>
    </row>
    <row r="65" spans="1:3" ht="12.75">
      <c r="A65" s="40">
        <v>2</v>
      </c>
      <c r="B65" s="12" t="s">
        <v>226</v>
      </c>
      <c r="C65" s="104">
        <v>3847</v>
      </c>
    </row>
    <row r="66" spans="1:3" ht="12.75">
      <c r="A66" s="40"/>
      <c r="B66" s="12"/>
      <c r="C66" s="104"/>
    </row>
    <row r="67" spans="1:3" ht="12.75">
      <c r="A67" s="1">
        <v>9</v>
      </c>
      <c r="B67" s="11" t="s">
        <v>228</v>
      </c>
      <c r="C67" s="59">
        <f>C68+C69</f>
        <v>1041.0382100000002</v>
      </c>
    </row>
    <row r="68" spans="1:3" ht="12.75">
      <c r="A68" s="40">
        <v>1</v>
      </c>
      <c r="B68" s="12" t="s">
        <v>229</v>
      </c>
      <c r="C68" s="104">
        <v>450</v>
      </c>
    </row>
    <row r="69" spans="1:3" ht="38.25">
      <c r="A69" s="40">
        <v>2</v>
      </c>
      <c r="B69" s="12" t="s">
        <v>269</v>
      </c>
      <c r="C69" s="127">
        <v>591.03821</v>
      </c>
    </row>
    <row r="70" spans="1:3" ht="12.75">
      <c r="A70" s="40"/>
      <c r="B70" s="11"/>
      <c r="C70" s="59"/>
    </row>
    <row r="71" spans="1:3" ht="12.75">
      <c r="A71" s="1">
        <v>10</v>
      </c>
      <c r="B71" s="11" t="s">
        <v>158</v>
      </c>
      <c r="C71" s="59"/>
    </row>
    <row r="72" spans="1:3" ht="12.75">
      <c r="A72" s="40"/>
      <c r="B72" s="12" t="s">
        <v>159</v>
      </c>
      <c r="C72" s="105">
        <v>1500</v>
      </c>
    </row>
    <row r="73" spans="1:3" ht="12.75">
      <c r="A73" s="40"/>
      <c r="B73" s="11"/>
      <c r="C73" s="59"/>
    </row>
    <row r="74" spans="1:3" ht="12.75">
      <c r="A74" s="1">
        <v>11</v>
      </c>
      <c r="B74" s="11" t="s">
        <v>160</v>
      </c>
      <c r="C74" s="59"/>
    </row>
    <row r="75" spans="1:3" ht="12.75">
      <c r="A75" s="1"/>
      <c r="B75" s="12" t="s">
        <v>161</v>
      </c>
      <c r="C75" s="59">
        <v>500</v>
      </c>
    </row>
    <row r="76" spans="1:3" ht="12.75">
      <c r="A76" s="1"/>
      <c r="B76" s="11"/>
      <c r="C76" s="59"/>
    </row>
    <row r="77" spans="1:3" ht="12.75">
      <c r="A77" s="1">
        <v>12</v>
      </c>
      <c r="B77" s="11" t="s">
        <v>171</v>
      </c>
      <c r="C77" s="59"/>
    </row>
    <row r="78" spans="1:3" ht="12.75">
      <c r="A78" s="1"/>
      <c r="B78" s="12" t="s">
        <v>172</v>
      </c>
      <c r="C78" s="105">
        <v>700</v>
      </c>
    </row>
    <row r="79" spans="1:3" ht="12.75">
      <c r="A79" s="1"/>
      <c r="B79" s="11"/>
      <c r="C79" s="59"/>
    </row>
    <row r="80" spans="1:3" ht="12.75">
      <c r="A80" s="1">
        <v>13</v>
      </c>
      <c r="B80" s="11" t="s">
        <v>177</v>
      </c>
      <c r="C80" s="59"/>
    </row>
    <row r="81" spans="1:3" ht="12.75">
      <c r="A81" s="40"/>
      <c r="B81" s="12" t="s">
        <v>173</v>
      </c>
      <c r="C81" s="99">
        <v>350</v>
      </c>
    </row>
    <row r="82" spans="1:3" ht="12.75" customHeight="1">
      <c r="A82" s="40"/>
      <c r="B82" s="11"/>
      <c r="C82" s="42"/>
    </row>
    <row r="83" spans="1:3" ht="12.75" customHeight="1">
      <c r="A83" s="1">
        <v>14</v>
      </c>
      <c r="B83" s="11" t="s">
        <v>175</v>
      </c>
      <c r="C83" s="42"/>
    </row>
    <row r="84" spans="1:3" ht="24.75" customHeight="1">
      <c r="A84" s="40"/>
      <c r="B84" s="12" t="s">
        <v>176</v>
      </c>
      <c r="C84" s="137">
        <v>600</v>
      </c>
    </row>
    <row r="85" spans="1:3" ht="12.75" customHeight="1">
      <c r="A85" s="40"/>
      <c r="B85" s="12"/>
      <c r="C85" s="42"/>
    </row>
    <row r="86" spans="1:3" ht="12.75" customHeight="1">
      <c r="A86" s="1">
        <v>15</v>
      </c>
      <c r="B86" s="11" t="s">
        <v>222</v>
      </c>
      <c r="C86" s="42">
        <f>C87+C88+C89+C90+C91+C92+C93+C94+C95+C96+C97+C98+C99+C100+C101+C102+C103+C104+C105+C106+C107+C108+C109+C110+C111+C112+C113</f>
        <v>32100</v>
      </c>
    </row>
    <row r="87" spans="1:3" ht="12.75" customHeight="1">
      <c r="A87" s="40">
        <v>1</v>
      </c>
      <c r="B87" s="12" t="s">
        <v>230</v>
      </c>
      <c r="C87" s="106">
        <f>1200-30</f>
        <v>1170</v>
      </c>
    </row>
    <row r="88" spans="1:3" ht="12.75" customHeight="1">
      <c r="A88" s="40">
        <v>2</v>
      </c>
      <c r="B88" s="12" t="s">
        <v>231</v>
      </c>
      <c r="C88" s="106">
        <f>1200-30</f>
        <v>1170</v>
      </c>
    </row>
    <row r="89" spans="1:3" ht="12.75" customHeight="1">
      <c r="A89" s="40">
        <v>3</v>
      </c>
      <c r="B89" s="12" t="s">
        <v>232</v>
      </c>
      <c r="C89" s="106">
        <f>6000-30</f>
        <v>5970</v>
      </c>
    </row>
    <row r="90" spans="1:3" ht="12.75" customHeight="1">
      <c r="A90" s="40">
        <v>4</v>
      </c>
      <c r="B90" s="12" t="s">
        <v>233</v>
      </c>
      <c r="C90" s="106">
        <f>1200-30</f>
        <v>1170</v>
      </c>
    </row>
    <row r="91" spans="1:3" ht="12.75" customHeight="1">
      <c r="A91" s="40">
        <v>5</v>
      </c>
      <c r="B91" s="12" t="s">
        <v>234</v>
      </c>
      <c r="C91" s="106">
        <f>1200-30</f>
        <v>1170</v>
      </c>
    </row>
    <row r="92" spans="1:3" ht="12.75" customHeight="1">
      <c r="A92" s="40">
        <v>6</v>
      </c>
      <c r="B92" s="12" t="s">
        <v>235</v>
      </c>
      <c r="C92" s="106">
        <f>1200-30</f>
        <v>1170</v>
      </c>
    </row>
    <row r="93" spans="1:3" ht="12.75" customHeight="1">
      <c r="A93" s="40">
        <v>7</v>
      </c>
      <c r="B93" s="12" t="s">
        <v>236</v>
      </c>
      <c r="C93" s="106">
        <f>1200-30</f>
        <v>1170</v>
      </c>
    </row>
    <row r="94" spans="1:3" ht="12.75" customHeight="1">
      <c r="A94" s="40">
        <v>8</v>
      </c>
      <c r="B94" s="12" t="s">
        <v>240</v>
      </c>
      <c r="C94" s="106">
        <f>1200-30</f>
        <v>1170</v>
      </c>
    </row>
    <row r="95" spans="1:3" ht="12.75" customHeight="1">
      <c r="A95" s="40">
        <v>9</v>
      </c>
      <c r="B95" s="12" t="s">
        <v>241</v>
      </c>
      <c r="C95" s="106">
        <f>800-30</f>
        <v>770</v>
      </c>
    </row>
    <row r="96" spans="1:3" ht="12.75" customHeight="1">
      <c r="A96" s="40">
        <v>10</v>
      </c>
      <c r="B96" s="12" t="s">
        <v>260</v>
      </c>
      <c r="C96" s="106">
        <f>1200-30</f>
        <v>1170</v>
      </c>
    </row>
    <row r="97" spans="1:3" ht="12.75" customHeight="1">
      <c r="A97" s="40">
        <v>11</v>
      </c>
      <c r="B97" s="12" t="s">
        <v>245</v>
      </c>
      <c r="C97" s="106">
        <f>1200-30</f>
        <v>1170</v>
      </c>
    </row>
    <row r="98" spans="1:3" ht="12.75" customHeight="1">
      <c r="A98" s="40">
        <v>12</v>
      </c>
      <c r="B98" s="12" t="s">
        <v>246</v>
      </c>
      <c r="C98" s="106">
        <f>800-30</f>
        <v>770</v>
      </c>
    </row>
    <row r="99" spans="1:3" ht="12.75" customHeight="1">
      <c r="A99" s="40">
        <v>13</v>
      </c>
      <c r="B99" s="12" t="s">
        <v>247</v>
      </c>
      <c r="C99" s="106">
        <f aca="true" t="shared" si="0" ref="C99:C104">1200-30</f>
        <v>1170</v>
      </c>
    </row>
    <row r="100" spans="1:3" ht="12.75" customHeight="1">
      <c r="A100" s="40">
        <v>14</v>
      </c>
      <c r="B100" s="12" t="s">
        <v>248</v>
      </c>
      <c r="C100" s="106">
        <f t="shared" si="0"/>
        <v>1170</v>
      </c>
    </row>
    <row r="101" spans="1:3" ht="12.75" customHeight="1">
      <c r="A101" s="40">
        <v>15</v>
      </c>
      <c r="B101" s="12" t="s">
        <v>251</v>
      </c>
      <c r="C101" s="106">
        <f t="shared" si="0"/>
        <v>1170</v>
      </c>
    </row>
    <row r="102" spans="1:3" ht="12.75" customHeight="1">
      <c r="A102" s="40">
        <v>16</v>
      </c>
      <c r="B102" s="12" t="s">
        <v>252</v>
      </c>
      <c r="C102" s="106">
        <f t="shared" si="0"/>
        <v>1170</v>
      </c>
    </row>
    <row r="103" spans="1:3" ht="12.75" customHeight="1">
      <c r="A103" s="40">
        <v>17</v>
      </c>
      <c r="B103" s="12" t="s">
        <v>253</v>
      </c>
      <c r="C103" s="106">
        <f t="shared" si="0"/>
        <v>1170</v>
      </c>
    </row>
    <row r="104" spans="1:3" ht="12.75" customHeight="1">
      <c r="A104" s="40">
        <v>18</v>
      </c>
      <c r="B104" s="12" t="s">
        <v>255</v>
      </c>
      <c r="C104" s="106">
        <f t="shared" si="0"/>
        <v>1170</v>
      </c>
    </row>
    <row r="105" spans="1:3" ht="12.75" customHeight="1">
      <c r="A105" s="40">
        <v>19</v>
      </c>
      <c r="B105" s="12" t="s">
        <v>237</v>
      </c>
      <c r="C105" s="106">
        <f>600-30</f>
        <v>570</v>
      </c>
    </row>
    <row r="106" spans="1:3" ht="12.75" customHeight="1">
      <c r="A106" s="40">
        <v>20</v>
      </c>
      <c r="B106" s="12" t="s">
        <v>238</v>
      </c>
      <c r="C106" s="106">
        <f>600-30</f>
        <v>570</v>
      </c>
    </row>
    <row r="107" spans="1:3" ht="12.75" customHeight="1">
      <c r="A107" s="40">
        <v>21</v>
      </c>
      <c r="B107" s="12" t="s">
        <v>239</v>
      </c>
      <c r="C107" s="106">
        <f>650-30</f>
        <v>620</v>
      </c>
    </row>
    <row r="108" spans="1:5" ht="12.75" customHeight="1">
      <c r="A108" s="40">
        <v>22</v>
      </c>
      <c r="B108" s="12" t="s">
        <v>242</v>
      </c>
      <c r="C108" s="106">
        <f>650-30</f>
        <v>620</v>
      </c>
      <c r="E108" s="131"/>
    </row>
    <row r="109" spans="1:3" ht="12.75" customHeight="1">
      <c r="A109" s="40">
        <v>23</v>
      </c>
      <c r="B109" s="12" t="s">
        <v>243</v>
      </c>
      <c r="C109" s="106">
        <f>1000-30</f>
        <v>970</v>
      </c>
    </row>
    <row r="110" spans="1:3" ht="12.75" customHeight="1">
      <c r="A110" s="40">
        <v>24</v>
      </c>
      <c r="B110" s="12" t="s">
        <v>249</v>
      </c>
      <c r="C110" s="106">
        <f>1000-30</f>
        <v>970</v>
      </c>
    </row>
    <row r="111" spans="1:3" ht="12.75" customHeight="1">
      <c r="A111" s="40">
        <v>25</v>
      </c>
      <c r="B111" s="12" t="s">
        <v>250</v>
      </c>
      <c r="C111" s="106">
        <f>1000-30</f>
        <v>970</v>
      </c>
    </row>
    <row r="112" spans="1:3" ht="12.75" customHeight="1">
      <c r="A112" s="40">
        <v>26</v>
      </c>
      <c r="B112" s="12" t="s">
        <v>254</v>
      </c>
      <c r="C112" s="106">
        <f>1000-30</f>
        <v>970</v>
      </c>
    </row>
    <row r="113" spans="1:5" ht="12.75" customHeight="1">
      <c r="A113" s="40">
        <v>27</v>
      </c>
      <c r="B113" s="11" t="s">
        <v>223</v>
      </c>
      <c r="C113" s="106">
        <f>26*30</f>
        <v>780</v>
      </c>
      <c r="E113" s="131"/>
    </row>
    <row r="114" spans="1:5" ht="12.75" customHeight="1">
      <c r="A114" s="1"/>
      <c r="B114" s="11"/>
      <c r="C114" s="42"/>
      <c r="E114" s="131"/>
    </row>
    <row r="115" spans="1:5" ht="12.75" customHeight="1">
      <c r="A115" s="1">
        <v>17</v>
      </c>
      <c r="B115" s="11" t="s">
        <v>258</v>
      </c>
      <c r="C115" s="42">
        <f>C116+C117</f>
        <v>6000</v>
      </c>
      <c r="E115" s="131"/>
    </row>
    <row r="116" spans="1:5" ht="12.75" customHeight="1">
      <c r="A116" s="40">
        <v>1</v>
      </c>
      <c r="B116" s="12" t="s">
        <v>259</v>
      </c>
      <c r="C116" s="106">
        <v>4300</v>
      </c>
      <c r="E116" s="131"/>
    </row>
    <row r="117" spans="1:3" ht="12.75" customHeight="1">
      <c r="A117" s="40">
        <v>2</v>
      </c>
      <c r="B117" s="12" t="s">
        <v>173</v>
      </c>
      <c r="C117" s="106">
        <v>1700</v>
      </c>
    </row>
    <row r="118" spans="1:3" ht="12.75" customHeight="1">
      <c r="A118" s="40"/>
      <c r="B118" s="12"/>
      <c r="C118" s="106"/>
    </row>
    <row r="119" spans="1:3" ht="12.75" customHeight="1">
      <c r="A119" s="1">
        <v>18</v>
      </c>
      <c r="B119" s="11" t="s">
        <v>261</v>
      </c>
      <c r="C119" s="42">
        <f>C120</f>
        <v>1350</v>
      </c>
    </row>
    <row r="120" spans="1:3" ht="12.75" customHeight="1">
      <c r="A120" s="40">
        <v>1</v>
      </c>
      <c r="B120" s="12" t="s">
        <v>262</v>
      </c>
      <c r="C120" s="147">
        <v>1350</v>
      </c>
    </row>
    <row r="121" spans="1:3" ht="12.75" customHeight="1">
      <c r="A121" s="40">
        <v>2</v>
      </c>
      <c r="B121" s="12" t="s">
        <v>264</v>
      </c>
      <c r="C121" s="147"/>
    </row>
    <row r="122" spans="1:3" ht="12.75" customHeight="1">
      <c r="A122" s="40"/>
      <c r="B122" s="12"/>
      <c r="C122" s="138"/>
    </row>
    <row r="123" spans="1:3" ht="12.75" customHeight="1">
      <c r="A123" s="1">
        <v>19</v>
      </c>
      <c r="B123" s="11" t="s">
        <v>187</v>
      </c>
      <c r="C123" s="42"/>
    </row>
    <row r="124" spans="1:3" ht="12.75" customHeight="1">
      <c r="A124" s="40"/>
      <c r="B124" s="12" t="s">
        <v>188</v>
      </c>
      <c r="C124" s="42">
        <v>4500</v>
      </c>
    </row>
    <row r="125" spans="1:3" ht="12.75" customHeight="1">
      <c r="A125" s="40"/>
      <c r="B125" s="12"/>
      <c r="C125" s="106"/>
    </row>
    <row r="126" spans="1:3" ht="12.75" customHeight="1">
      <c r="A126" s="1">
        <v>20</v>
      </c>
      <c r="B126" s="11" t="s">
        <v>270</v>
      </c>
      <c r="C126" s="106"/>
    </row>
    <row r="127" spans="1:3" ht="12.75" customHeight="1">
      <c r="A127" s="40"/>
      <c r="B127" s="12" t="s">
        <v>271</v>
      </c>
      <c r="C127" s="42">
        <v>770</v>
      </c>
    </row>
    <row r="128" spans="1:3" ht="12.75" customHeight="1">
      <c r="A128" s="40"/>
      <c r="B128" s="12"/>
      <c r="C128" s="106"/>
    </row>
    <row r="129" spans="1:3" ht="12.75" customHeight="1">
      <c r="A129" s="1">
        <v>21</v>
      </c>
      <c r="B129" s="11" t="s">
        <v>272</v>
      </c>
      <c r="C129" s="106"/>
    </row>
    <row r="130" spans="1:3" ht="12.75" customHeight="1">
      <c r="A130" s="1"/>
      <c r="B130" s="12" t="s">
        <v>159</v>
      </c>
      <c r="C130" s="42">
        <v>180</v>
      </c>
    </row>
    <row r="131" spans="1:3" ht="12.75" customHeight="1">
      <c r="A131" s="1"/>
      <c r="B131" s="12"/>
      <c r="C131" s="106"/>
    </row>
    <row r="132" spans="1:3" ht="12.75" customHeight="1">
      <c r="A132" s="107">
        <v>22</v>
      </c>
      <c r="B132" s="11" t="s">
        <v>107</v>
      </c>
      <c r="C132" s="42">
        <v>10000</v>
      </c>
    </row>
    <row r="133" spans="1:3" ht="12.75" customHeight="1">
      <c r="A133" s="1"/>
      <c r="B133" s="12"/>
      <c r="C133" s="106"/>
    </row>
    <row r="134" spans="1:3" ht="12.75" customHeight="1">
      <c r="A134" s="63">
        <v>23</v>
      </c>
      <c r="B134" s="11" t="s">
        <v>16</v>
      </c>
      <c r="C134" s="105">
        <v>1520</v>
      </c>
    </row>
    <row r="135" spans="1:3" ht="12.75" customHeight="1">
      <c r="A135" s="130"/>
      <c r="B135" s="11"/>
      <c r="C135" s="42"/>
    </row>
    <row r="136" spans="1:3" s="132" customFormat="1" ht="12.75" customHeight="1">
      <c r="A136" s="63">
        <v>24</v>
      </c>
      <c r="B136" s="64" t="s">
        <v>170</v>
      </c>
      <c r="C136" s="99">
        <v>300</v>
      </c>
    </row>
    <row r="137" spans="1:3" s="132" customFormat="1" ht="12.75" customHeight="1">
      <c r="A137" s="130"/>
      <c r="B137" s="11"/>
      <c r="C137" s="1"/>
    </row>
    <row r="138" spans="1:3" ht="12.75">
      <c r="A138" s="63">
        <v>25</v>
      </c>
      <c r="B138" s="11" t="s">
        <v>82</v>
      </c>
      <c r="C138" s="108">
        <f>(C19+C22+C25+C28+C31+C33+C65+C72+C75+C78+C81+C84+(C86-C113)*0.4+C116+C117+C120+C132+C136+C124+C127+C130)*0.025</f>
        <v>1594.075</v>
      </c>
    </row>
    <row r="139" spans="1:3" ht="12.75">
      <c r="A139" s="109"/>
      <c r="B139" s="11"/>
      <c r="C139" s="108"/>
    </row>
    <row r="140" spans="1:5" ht="12.75" customHeight="1">
      <c r="A140" s="1"/>
      <c r="B140" s="11" t="s">
        <v>227</v>
      </c>
      <c r="C140" s="59">
        <f>C19+C22+C25+C28+C31+C33+C35+C46+C51+C55+C61+C63+C67+C72+C75+C78+C81+C84+C86+C115+C119+C124+C132+C134+C136+C138+C127+C130</f>
        <v>91275.01320999999</v>
      </c>
      <c r="E140" s="131"/>
    </row>
    <row r="141" spans="1:3" s="135" customFormat="1" ht="12.75" customHeight="1">
      <c r="A141" s="133"/>
      <c r="B141" s="134"/>
      <c r="C141" s="139"/>
    </row>
    <row r="142" spans="1:3" s="135" customFormat="1" ht="12.75" customHeight="1">
      <c r="A142" s="133"/>
      <c r="B142" s="134"/>
      <c r="C142" s="134"/>
    </row>
    <row r="143" spans="1:3" s="135" customFormat="1" ht="12.75" customHeight="1">
      <c r="A143" s="133"/>
      <c r="B143" s="134"/>
      <c r="C143" s="134"/>
    </row>
    <row r="144" ht="12.75" customHeight="1"/>
    <row r="145" ht="12.75" customHeight="1">
      <c r="B145" s="77" t="s">
        <v>148</v>
      </c>
    </row>
    <row r="146" ht="12.75" customHeight="1">
      <c r="B146" s="77" t="s">
        <v>149</v>
      </c>
    </row>
    <row r="147" spans="2:3" ht="12.75" customHeight="1">
      <c r="B147" s="77" t="s">
        <v>150</v>
      </c>
      <c r="C147" s="51" t="s">
        <v>268</v>
      </c>
    </row>
    <row r="148" ht="12.75" customHeight="1"/>
    <row r="149" ht="12.75" customHeight="1">
      <c r="C149" s="131"/>
    </row>
    <row r="150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</sheetData>
  <mergeCells count="7">
    <mergeCell ref="C120:C121"/>
    <mergeCell ref="A8:C8"/>
    <mergeCell ref="A9:C9"/>
    <mergeCell ref="A10:C10"/>
    <mergeCell ref="A12:A13"/>
    <mergeCell ref="B12:B13"/>
    <mergeCell ref="C12:C13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8"/>
  <sheetViews>
    <sheetView workbookViewId="0" topLeftCell="A133">
      <selection activeCell="A141" sqref="A141:C142"/>
    </sheetView>
  </sheetViews>
  <sheetFormatPr defaultColWidth="9.140625" defaultRowHeight="12.75"/>
  <cols>
    <col min="1" max="1" width="6.421875" style="87" customWidth="1"/>
    <col min="2" max="2" width="45.57421875" style="0" customWidth="1"/>
    <col min="3" max="3" width="32.421875" style="0" customWidth="1"/>
  </cols>
  <sheetData>
    <row r="1" ht="12.75">
      <c r="C1" s="76" t="s">
        <v>3</v>
      </c>
    </row>
    <row r="2" ht="12.75">
      <c r="C2" s="76" t="s">
        <v>143</v>
      </c>
    </row>
    <row r="3" ht="12.75">
      <c r="C3" s="76" t="s">
        <v>144</v>
      </c>
    </row>
    <row r="4" ht="12.75">
      <c r="C4" s="76" t="s">
        <v>145</v>
      </c>
    </row>
    <row r="5" ht="12.75">
      <c r="C5" s="76" t="s">
        <v>146</v>
      </c>
    </row>
    <row r="6" ht="12.75">
      <c r="C6" s="76" t="s">
        <v>147</v>
      </c>
    </row>
    <row r="8" spans="1:3" ht="12.75">
      <c r="A8" s="148" t="s">
        <v>152</v>
      </c>
      <c r="B8" s="148"/>
      <c r="C8" s="148"/>
    </row>
    <row r="9" spans="1:3" ht="12.75">
      <c r="A9" s="149" t="s">
        <v>153</v>
      </c>
      <c r="B9" s="149"/>
      <c r="C9" s="149"/>
    </row>
    <row r="10" spans="1:3" ht="12.75">
      <c r="A10" s="149" t="s">
        <v>155</v>
      </c>
      <c r="B10" s="149"/>
      <c r="C10" s="149"/>
    </row>
    <row r="11" spans="1:3" ht="13.5" thickBot="1">
      <c r="A11" s="88"/>
      <c r="B11" s="15"/>
      <c r="C11" s="15"/>
    </row>
    <row r="12" spans="1:3" ht="12.75">
      <c r="A12" s="158" t="s">
        <v>0</v>
      </c>
      <c r="B12" s="160" t="s">
        <v>1</v>
      </c>
      <c r="C12" s="162" t="s">
        <v>8</v>
      </c>
    </row>
    <row r="13" spans="1:3" ht="13.5" thickBot="1">
      <c r="A13" s="159"/>
      <c r="B13" s="161"/>
      <c r="C13" s="163"/>
    </row>
    <row r="14" spans="1:3" ht="12.75">
      <c r="A14" s="110"/>
      <c r="B14" s="80"/>
      <c r="C14" s="80"/>
    </row>
    <row r="15" spans="1:3" ht="15">
      <c r="A15" s="1">
        <v>1</v>
      </c>
      <c r="B15" s="78" t="s">
        <v>168</v>
      </c>
      <c r="C15" s="1"/>
    </row>
    <row r="16" spans="1:3" ht="15">
      <c r="A16" s="40"/>
      <c r="B16" s="78" t="s">
        <v>169</v>
      </c>
      <c r="C16" s="1"/>
    </row>
    <row r="17" spans="1:3" ht="12.75">
      <c r="A17" s="40"/>
      <c r="B17" s="1"/>
      <c r="C17" s="1"/>
    </row>
    <row r="18" spans="1:3" ht="12.75">
      <c r="A18" s="40">
        <v>1</v>
      </c>
      <c r="B18" s="11" t="s">
        <v>10</v>
      </c>
      <c r="C18" s="59"/>
    </row>
    <row r="19" spans="1:3" ht="12.75">
      <c r="A19" s="40"/>
      <c r="B19" s="12" t="s">
        <v>162</v>
      </c>
      <c r="C19" s="59">
        <v>8997</v>
      </c>
    </row>
    <row r="20" spans="1:3" ht="12.75">
      <c r="A20" s="40"/>
      <c r="B20" s="11"/>
      <c r="C20" s="59"/>
    </row>
    <row r="21" spans="1:3" ht="12.75">
      <c r="A21" s="40">
        <v>2</v>
      </c>
      <c r="B21" s="11" t="s">
        <v>163</v>
      </c>
      <c r="C21" s="59"/>
    </row>
    <row r="22" spans="1:3" ht="12.75">
      <c r="A22" s="40"/>
      <c r="B22" s="12" t="s">
        <v>162</v>
      </c>
      <c r="C22" s="59">
        <v>3775</v>
      </c>
    </row>
    <row r="23" spans="1:3" ht="12.75">
      <c r="A23" s="40"/>
      <c r="B23" s="11"/>
      <c r="C23" s="59"/>
    </row>
    <row r="24" spans="1:3" ht="12.75">
      <c r="A24" s="40">
        <v>3</v>
      </c>
      <c r="B24" s="11" t="s">
        <v>164</v>
      </c>
      <c r="C24" s="59"/>
    </row>
    <row r="25" spans="1:3" ht="12.75">
      <c r="A25" s="40"/>
      <c r="B25" s="12" t="s">
        <v>165</v>
      </c>
      <c r="C25" s="59">
        <v>409</v>
      </c>
    </row>
    <row r="26" spans="1:3" ht="12.75">
      <c r="A26" s="40"/>
      <c r="B26" s="11"/>
      <c r="C26" s="1"/>
    </row>
    <row r="27" spans="1:3" ht="12.75">
      <c r="A27" s="40">
        <v>4</v>
      </c>
      <c r="B27" s="11" t="s">
        <v>166</v>
      </c>
      <c r="C27" s="1"/>
    </row>
    <row r="28" spans="1:3" ht="12.75">
      <c r="A28" s="40"/>
      <c r="B28" s="12" t="s">
        <v>165</v>
      </c>
      <c r="C28" s="1">
        <v>500</v>
      </c>
    </row>
    <row r="29" spans="1:3" ht="12.75">
      <c r="A29" s="40"/>
      <c r="B29" s="12"/>
      <c r="C29" s="1"/>
    </row>
    <row r="30" spans="1:3" ht="12.75">
      <c r="A30" s="40">
        <v>5</v>
      </c>
      <c r="B30" s="11" t="s">
        <v>55</v>
      </c>
      <c r="C30" s="1"/>
    </row>
    <row r="31" spans="1:3" ht="12.75">
      <c r="A31" s="1"/>
      <c r="B31" s="12" t="s">
        <v>11</v>
      </c>
      <c r="C31" s="59">
        <v>957</v>
      </c>
    </row>
    <row r="32" spans="1:3" ht="12.75">
      <c r="A32" s="1"/>
      <c r="B32" s="1"/>
      <c r="C32" s="1"/>
    </row>
    <row r="33" spans="1:3" ht="38.25">
      <c r="A33" s="1">
        <v>2</v>
      </c>
      <c r="B33" s="11" t="s">
        <v>156</v>
      </c>
      <c r="C33" s="99">
        <v>6000</v>
      </c>
    </row>
    <row r="34" spans="1:3" ht="12.75">
      <c r="A34" s="40"/>
      <c r="B34" s="12"/>
      <c r="C34" s="59"/>
    </row>
    <row r="35" spans="1:3" ht="12.75">
      <c r="A35" s="1">
        <v>3</v>
      </c>
      <c r="B35" s="11" t="s">
        <v>73</v>
      </c>
      <c r="C35" s="102">
        <f>C37+C38+C39+C40+C41+C42+C43+C44</f>
        <v>1415.0000000000002</v>
      </c>
    </row>
    <row r="36" spans="1:3" ht="12.75">
      <c r="A36" s="40"/>
      <c r="B36" s="11"/>
      <c r="C36" s="59"/>
    </row>
    <row r="37" spans="1:3" ht="12.75">
      <c r="A37" s="40">
        <v>1</v>
      </c>
      <c r="B37" s="12" t="s">
        <v>31</v>
      </c>
      <c r="C37" s="104">
        <v>141</v>
      </c>
    </row>
    <row r="38" spans="1:3" ht="12.75">
      <c r="A38" s="40">
        <v>2</v>
      </c>
      <c r="B38" s="12" t="s">
        <v>34</v>
      </c>
      <c r="C38" s="104">
        <v>111</v>
      </c>
    </row>
    <row r="39" spans="1:5" ht="12.75">
      <c r="A39" s="40">
        <v>3</v>
      </c>
      <c r="B39" s="12" t="s">
        <v>218</v>
      </c>
      <c r="C39" s="103">
        <v>134.1</v>
      </c>
      <c r="E39" s="66"/>
    </row>
    <row r="40" spans="1:3" ht="12.75">
      <c r="A40" s="40">
        <v>4</v>
      </c>
      <c r="B40" s="12" t="s">
        <v>37</v>
      </c>
      <c r="C40" s="103">
        <v>129.5</v>
      </c>
    </row>
    <row r="41" spans="1:3" ht="12.75">
      <c r="A41" s="40">
        <v>5</v>
      </c>
      <c r="B41" s="12" t="s">
        <v>40</v>
      </c>
      <c r="C41" s="103">
        <v>147.8</v>
      </c>
    </row>
    <row r="42" spans="1:5" ht="12.75">
      <c r="A42" s="40">
        <v>6</v>
      </c>
      <c r="B42" s="12" t="s">
        <v>41</v>
      </c>
      <c r="C42" s="103">
        <v>153.7</v>
      </c>
      <c r="E42" s="66"/>
    </row>
    <row r="43" spans="1:3" ht="12.75">
      <c r="A43" s="40">
        <v>7</v>
      </c>
      <c r="B43" s="12" t="s">
        <v>219</v>
      </c>
      <c r="C43" s="103">
        <v>373.7</v>
      </c>
    </row>
    <row r="44" spans="1:3" ht="12.75">
      <c r="A44" s="40">
        <v>8</v>
      </c>
      <c r="B44" s="12" t="s">
        <v>220</v>
      </c>
      <c r="C44" s="103">
        <v>224.2</v>
      </c>
    </row>
    <row r="45" spans="1:3" ht="12.75">
      <c r="A45" s="109"/>
      <c r="B45" s="20"/>
      <c r="C45" s="20"/>
    </row>
    <row r="46" spans="1:3" ht="12.75">
      <c r="A46" s="1">
        <v>4</v>
      </c>
      <c r="B46" s="11" t="s">
        <v>217</v>
      </c>
      <c r="C46" s="102">
        <f>C47+C48+C49</f>
        <v>678.3</v>
      </c>
    </row>
    <row r="47" spans="1:3" ht="12.75">
      <c r="A47" s="40">
        <v>1</v>
      </c>
      <c r="B47" s="12" t="s">
        <v>32</v>
      </c>
      <c r="C47" s="103">
        <v>107.6</v>
      </c>
    </row>
    <row r="48" spans="1:3" ht="12.75">
      <c r="A48" s="40">
        <v>2</v>
      </c>
      <c r="B48" s="12" t="s">
        <v>224</v>
      </c>
      <c r="C48" s="103">
        <v>275.5</v>
      </c>
    </row>
    <row r="49" spans="1:3" ht="12.75">
      <c r="A49" s="40">
        <v>3</v>
      </c>
      <c r="B49" s="12" t="s">
        <v>225</v>
      </c>
      <c r="C49" s="103">
        <v>295.2</v>
      </c>
    </row>
    <row r="50" spans="1:3" ht="12.75">
      <c r="A50" s="40"/>
      <c r="B50" s="12"/>
      <c r="C50" s="104"/>
    </row>
    <row r="51" spans="1:3" ht="12.75">
      <c r="A51" s="1">
        <v>5</v>
      </c>
      <c r="B51" s="11" t="s">
        <v>35</v>
      </c>
      <c r="C51" s="102">
        <f>C52+C53</f>
        <v>513.8</v>
      </c>
    </row>
    <row r="52" spans="1:3" ht="12.75">
      <c r="A52" s="40">
        <v>1</v>
      </c>
      <c r="B52" s="12" t="s">
        <v>32</v>
      </c>
      <c r="C52" s="103">
        <v>131.8</v>
      </c>
    </row>
    <row r="53" spans="1:3" ht="12.75">
      <c r="A53" s="40">
        <v>2</v>
      </c>
      <c r="B53" s="12" t="s">
        <v>224</v>
      </c>
      <c r="C53" s="104">
        <v>382</v>
      </c>
    </row>
    <row r="54" spans="1:3" ht="12.75">
      <c r="A54" s="40"/>
      <c r="B54" s="12"/>
      <c r="C54" s="104"/>
    </row>
    <row r="55" spans="1:3" ht="12.75">
      <c r="A55" s="1">
        <v>6</v>
      </c>
      <c r="B55" s="11" t="s">
        <v>45</v>
      </c>
      <c r="C55" s="102">
        <f>C56+C57+C58</f>
        <v>984.4000000000001</v>
      </c>
    </row>
    <row r="56" spans="1:3" ht="12.75">
      <c r="A56" s="40">
        <v>1</v>
      </c>
      <c r="B56" s="12" t="s">
        <v>32</v>
      </c>
      <c r="C56" s="103">
        <v>196.3</v>
      </c>
    </row>
    <row r="57" spans="1:3" ht="12.75">
      <c r="A57" s="40">
        <v>2</v>
      </c>
      <c r="B57" s="12" t="s">
        <v>224</v>
      </c>
      <c r="C57" s="104">
        <v>296</v>
      </c>
    </row>
    <row r="58" spans="1:3" ht="12.75">
      <c r="A58" s="40">
        <v>3</v>
      </c>
      <c r="B58" s="12" t="s">
        <v>225</v>
      </c>
      <c r="C58" s="103">
        <v>492.1</v>
      </c>
    </row>
    <row r="59" spans="1:3" ht="12.75">
      <c r="A59" s="40"/>
      <c r="B59" s="12"/>
      <c r="C59" s="103"/>
    </row>
    <row r="60" spans="1:3" ht="12.75">
      <c r="A60" s="1">
        <v>7</v>
      </c>
      <c r="B60" s="11" t="s">
        <v>221</v>
      </c>
      <c r="C60" s="102"/>
    </row>
    <row r="61" spans="1:3" ht="12.75">
      <c r="A61" s="40">
        <v>1</v>
      </c>
      <c r="B61" s="12" t="s">
        <v>263</v>
      </c>
      <c r="C61" s="59">
        <v>60</v>
      </c>
    </row>
    <row r="62" spans="1:3" ht="12.75">
      <c r="A62" s="40"/>
      <c r="B62" s="12"/>
      <c r="C62" s="103"/>
    </row>
    <row r="63" spans="1:3" ht="12.75">
      <c r="A63" s="1">
        <v>8</v>
      </c>
      <c r="B63" s="11" t="s">
        <v>38</v>
      </c>
      <c r="C63" s="102">
        <f>C64+C65</f>
        <v>3980.4</v>
      </c>
    </row>
    <row r="64" spans="1:3" ht="12.75">
      <c r="A64" s="40">
        <v>1</v>
      </c>
      <c r="B64" s="12" t="s">
        <v>32</v>
      </c>
      <c r="C64" s="103">
        <v>133.4</v>
      </c>
    </row>
    <row r="65" spans="1:3" ht="12.75">
      <c r="A65" s="40">
        <v>2</v>
      </c>
      <c r="B65" s="12" t="s">
        <v>226</v>
      </c>
      <c r="C65" s="104">
        <v>3847</v>
      </c>
    </row>
    <row r="66" spans="1:3" ht="12.75">
      <c r="A66" s="40"/>
      <c r="B66" s="12"/>
      <c r="C66" s="104"/>
    </row>
    <row r="67" spans="1:3" ht="12.75">
      <c r="A67" s="1">
        <v>9</v>
      </c>
      <c r="B67" s="11" t="s">
        <v>228</v>
      </c>
      <c r="C67" s="104"/>
    </row>
    <row r="68" spans="1:3" ht="12.75">
      <c r="A68" s="40"/>
      <c r="B68" s="12" t="s">
        <v>229</v>
      </c>
      <c r="C68" s="59">
        <v>450</v>
      </c>
    </row>
    <row r="69" spans="1:3" ht="12.75">
      <c r="A69" s="40"/>
      <c r="B69" s="11"/>
      <c r="C69" s="59"/>
    </row>
    <row r="70" spans="1:3" ht="12.75">
      <c r="A70" s="1">
        <v>10</v>
      </c>
      <c r="B70" s="11" t="s">
        <v>158</v>
      </c>
      <c r="C70" s="59"/>
    </row>
    <row r="71" spans="1:3" ht="12.75">
      <c r="A71" s="40"/>
      <c r="B71" s="12" t="s">
        <v>159</v>
      </c>
      <c r="C71" s="105">
        <v>1500</v>
      </c>
    </row>
    <row r="72" spans="1:3" ht="12.75">
      <c r="A72" s="40"/>
      <c r="B72" s="11"/>
      <c r="C72" s="59"/>
    </row>
    <row r="73" spans="1:3" ht="12.75">
      <c r="A73" s="1">
        <v>11</v>
      </c>
      <c r="B73" s="11" t="s">
        <v>160</v>
      </c>
      <c r="C73" s="59"/>
    </row>
    <row r="74" spans="1:3" ht="12.75">
      <c r="A74" s="1"/>
      <c r="B74" s="12" t="s">
        <v>161</v>
      </c>
      <c r="C74" s="59">
        <v>500</v>
      </c>
    </row>
    <row r="75" spans="1:3" ht="12.75">
      <c r="A75" s="1"/>
      <c r="B75" s="11"/>
      <c r="C75" s="59"/>
    </row>
    <row r="76" spans="1:3" ht="12.75">
      <c r="A76" s="1">
        <v>12</v>
      </c>
      <c r="B76" s="11" t="s">
        <v>171</v>
      </c>
      <c r="C76" s="59"/>
    </row>
    <row r="77" spans="1:3" ht="12.75">
      <c r="A77" s="1"/>
      <c r="B77" s="12" t="s">
        <v>172</v>
      </c>
      <c r="C77" s="105">
        <v>700</v>
      </c>
    </row>
    <row r="78" spans="1:3" ht="12.75">
      <c r="A78" s="1"/>
      <c r="B78" s="11"/>
      <c r="C78" s="59"/>
    </row>
    <row r="79" spans="1:3" ht="12.75">
      <c r="A79" s="1">
        <v>13</v>
      </c>
      <c r="B79" s="11" t="s">
        <v>177</v>
      </c>
      <c r="C79" s="59"/>
    </row>
    <row r="80" spans="1:3" ht="12.75">
      <c r="A80" s="40"/>
      <c r="B80" s="12" t="s">
        <v>173</v>
      </c>
      <c r="C80" s="99">
        <v>350</v>
      </c>
    </row>
    <row r="81" spans="1:3" ht="12.75" customHeight="1">
      <c r="A81" s="40"/>
      <c r="B81" s="11"/>
      <c r="C81" s="42"/>
    </row>
    <row r="82" spans="1:3" ht="12.75" customHeight="1">
      <c r="A82" s="1">
        <v>14</v>
      </c>
      <c r="B82" s="11" t="s">
        <v>175</v>
      </c>
      <c r="C82" s="42"/>
    </row>
    <row r="83" spans="1:3" ht="24.75" customHeight="1">
      <c r="A83" s="40"/>
      <c r="B83" s="12" t="s">
        <v>176</v>
      </c>
      <c r="C83" s="42">
        <v>600</v>
      </c>
    </row>
    <row r="84" spans="1:3" ht="12.75" customHeight="1">
      <c r="A84" s="40"/>
      <c r="B84" s="12"/>
      <c r="C84" s="42"/>
    </row>
    <row r="85" spans="1:3" ht="12.75" customHeight="1">
      <c r="A85" s="1">
        <v>15</v>
      </c>
      <c r="B85" s="11" t="s">
        <v>222</v>
      </c>
      <c r="C85" s="42">
        <f>C86+C87+C88+C89+C90+C91+C92+C93+C94+C95+C96+C97+C98+C99+C100+C101+C102+C103+C104+C105+C106+C107+C108+C109+C110+C111+C112</f>
        <v>32100</v>
      </c>
    </row>
    <row r="86" spans="1:3" ht="12.75" customHeight="1">
      <c r="A86" s="40">
        <v>1</v>
      </c>
      <c r="B86" s="12" t="s">
        <v>230</v>
      </c>
      <c r="C86" s="106">
        <f>1200-30</f>
        <v>1170</v>
      </c>
    </row>
    <row r="87" spans="1:3" ht="12.75" customHeight="1">
      <c r="A87" s="40">
        <v>2</v>
      </c>
      <c r="B87" s="12" t="s">
        <v>231</v>
      </c>
      <c r="C87" s="106">
        <f>1200-30</f>
        <v>1170</v>
      </c>
    </row>
    <row r="88" spans="1:3" ht="12.75" customHeight="1">
      <c r="A88" s="40">
        <v>3</v>
      </c>
      <c r="B88" s="12" t="s">
        <v>232</v>
      </c>
      <c r="C88" s="106">
        <f>6000-30</f>
        <v>5970</v>
      </c>
    </row>
    <row r="89" spans="1:3" ht="12.75" customHeight="1">
      <c r="A89" s="40">
        <v>4</v>
      </c>
      <c r="B89" s="12" t="s">
        <v>233</v>
      </c>
      <c r="C89" s="106">
        <f>1200-30</f>
        <v>1170</v>
      </c>
    </row>
    <row r="90" spans="1:3" ht="12.75" customHeight="1">
      <c r="A90" s="40">
        <v>5</v>
      </c>
      <c r="B90" s="12" t="s">
        <v>234</v>
      </c>
      <c r="C90" s="106">
        <f>1200-30</f>
        <v>1170</v>
      </c>
    </row>
    <row r="91" spans="1:3" ht="12.75" customHeight="1">
      <c r="A91" s="40">
        <v>6</v>
      </c>
      <c r="B91" s="12" t="s">
        <v>235</v>
      </c>
      <c r="C91" s="106">
        <f>1200-30</f>
        <v>1170</v>
      </c>
    </row>
    <row r="92" spans="1:3" ht="12.75" customHeight="1">
      <c r="A92" s="40">
        <v>7</v>
      </c>
      <c r="B92" s="12" t="s">
        <v>236</v>
      </c>
      <c r="C92" s="106">
        <f>1200-30</f>
        <v>1170</v>
      </c>
    </row>
    <row r="93" spans="1:3" ht="12.75" customHeight="1">
      <c r="A93" s="40">
        <v>8</v>
      </c>
      <c r="B93" s="12" t="s">
        <v>240</v>
      </c>
      <c r="C93" s="106">
        <f>1200-30</f>
        <v>1170</v>
      </c>
    </row>
    <row r="94" spans="1:3" ht="12.75" customHeight="1">
      <c r="A94" s="40">
        <v>9</v>
      </c>
      <c r="B94" s="12" t="s">
        <v>241</v>
      </c>
      <c r="C94" s="106">
        <f>800-30</f>
        <v>770</v>
      </c>
    </row>
    <row r="95" spans="1:3" ht="12.75" customHeight="1">
      <c r="A95" s="40">
        <v>10</v>
      </c>
      <c r="B95" s="12" t="s">
        <v>260</v>
      </c>
      <c r="C95" s="106">
        <f>1200-30</f>
        <v>1170</v>
      </c>
    </row>
    <row r="96" spans="1:3" ht="12.75" customHeight="1">
      <c r="A96" s="40">
        <v>11</v>
      </c>
      <c r="B96" s="12" t="s">
        <v>245</v>
      </c>
      <c r="C96" s="106">
        <f>1200-30</f>
        <v>1170</v>
      </c>
    </row>
    <row r="97" spans="1:3" ht="12.75" customHeight="1">
      <c r="A97" s="40">
        <v>12</v>
      </c>
      <c r="B97" s="12" t="s">
        <v>246</v>
      </c>
      <c r="C97" s="106">
        <f>800-30</f>
        <v>770</v>
      </c>
    </row>
    <row r="98" spans="1:3" ht="12.75" customHeight="1">
      <c r="A98" s="40">
        <v>13</v>
      </c>
      <c r="B98" s="12" t="s">
        <v>247</v>
      </c>
      <c r="C98" s="106">
        <f aca="true" t="shared" si="0" ref="C98:C103">1200-30</f>
        <v>1170</v>
      </c>
    </row>
    <row r="99" spans="1:3" ht="12.75" customHeight="1">
      <c r="A99" s="40">
        <v>14</v>
      </c>
      <c r="B99" s="12" t="s">
        <v>248</v>
      </c>
      <c r="C99" s="106">
        <f t="shared" si="0"/>
        <v>1170</v>
      </c>
    </row>
    <row r="100" spans="1:3" ht="12.75" customHeight="1">
      <c r="A100" s="40">
        <v>15</v>
      </c>
      <c r="B100" s="12" t="s">
        <v>251</v>
      </c>
      <c r="C100" s="106">
        <f t="shared" si="0"/>
        <v>1170</v>
      </c>
    </row>
    <row r="101" spans="1:3" ht="12.75" customHeight="1">
      <c r="A101" s="40">
        <v>16</v>
      </c>
      <c r="B101" s="12" t="s">
        <v>252</v>
      </c>
      <c r="C101" s="106">
        <f t="shared" si="0"/>
        <v>1170</v>
      </c>
    </row>
    <row r="102" spans="1:3" ht="12.75" customHeight="1">
      <c r="A102" s="40">
        <v>17</v>
      </c>
      <c r="B102" s="12" t="s">
        <v>253</v>
      </c>
      <c r="C102" s="106">
        <f t="shared" si="0"/>
        <v>1170</v>
      </c>
    </row>
    <row r="103" spans="1:3" ht="12.75" customHeight="1">
      <c r="A103" s="40">
        <v>18</v>
      </c>
      <c r="B103" s="12" t="s">
        <v>255</v>
      </c>
      <c r="C103" s="106">
        <f t="shared" si="0"/>
        <v>1170</v>
      </c>
    </row>
    <row r="104" spans="1:3" ht="12.75" customHeight="1">
      <c r="A104" s="40">
        <v>19</v>
      </c>
      <c r="B104" s="12" t="s">
        <v>237</v>
      </c>
      <c r="C104" s="106">
        <f>600-30</f>
        <v>570</v>
      </c>
    </row>
    <row r="105" spans="1:3" ht="12.75" customHeight="1">
      <c r="A105" s="40">
        <v>20</v>
      </c>
      <c r="B105" s="12" t="s">
        <v>238</v>
      </c>
      <c r="C105" s="106">
        <f>600-30</f>
        <v>570</v>
      </c>
    </row>
    <row r="106" spans="1:3" ht="12.75" customHeight="1">
      <c r="A106" s="40">
        <v>21</v>
      </c>
      <c r="B106" s="12" t="s">
        <v>239</v>
      </c>
      <c r="C106" s="106">
        <f>650-30</f>
        <v>620</v>
      </c>
    </row>
    <row r="107" spans="1:5" ht="12.75" customHeight="1">
      <c r="A107" s="40">
        <v>22</v>
      </c>
      <c r="B107" s="12" t="s">
        <v>242</v>
      </c>
      <c r="C107" s="106">
        <f>650-30</f>
        <v>620</v>
      </c>
      <c r="E107" s="67"/>
    </row>
    <row r="108" spans="1:3" ht="12.75" customHeight="1">
      <c r="A108" s="40">
        <v>23</v>
      </c>
      <c r="B108" s="12" t="s">
        <v>243</v>
      </c>
      <c r="C108" s="106">
        <f>1000-30</f>
        <v>970</v>
      </c>
    </row>
    <row r="109" spans="1:5" ht="12.75" customHeight="1">
      <c r="A109" s="40">
        <v>24</v>
      </c>
      <c r="B109" s="12" t="s">
        <v>249</v>
      </c>
      <c r="C109" s="106">
        <f>1000-30</f>
        <v>970</v>
      </c>
      <c r="E109">
        <f>C104+C105+C106+C107+C108+C109+C110+C111+8*30</f>
        <v>6500</v>
      </c>
    </row>
    <row r="110" spans="1:3" ht="12.75" customHeight="1">
      <c r="A110" s="40">
        <v>25</v>
      </c>
      <c r="B110" s="12" t="s">
        <v>250</v>
      </c>
      <c r="C110" s="106">
        <f>1000-30</f>
        <v>970</v>
      </c>
    </row>
    <row r="111" spans="1:3" ht="12.75" customHeight="1">
      <c r="A111" s="40">
        <v>26</v>
      </c>
      <c r="B111" s="12" t="s">
        <v>254</v>
      </c>
      <c r="C111" s="106">
        <f>1000-30</f>
        <v>970</v>
      </c>
    </row>
    <row r="112" spans="1:5" ht="12.75" customHeight="1">
      <c r="A112" s="40">
        <v>27</v>
      </c>
      <c r="B112" s="11" t="s">
        <v>223</v>
      </c>
      <c r="C112" s="106">
        <f>26*30</f>
        <v>780</v>
      </c>
      <c r="E112" s="67"/>
    </row>
    <row r="113" spans="1:5" ht="12.75" customHeight="1">
      <c r="A113" s="1"/>
      <c r="B113" s="11"/>
      <c r="C113" s="42"/>
      <c r="E113" s="67"/>
    </row>
    <row r="114" spans="1:5" ht="12.75" customHeight="1">
      <c r="A114" s="1">
        <v>17</v>
      </c>
      <c r="B114" s="11" t="s">
        <v>258</v>
      </c>
      <c r="C114" s="42">
        <f>C115+C116+C117</f>
        <v>6060</v>
      </c>
      <c r="E114" s="67"/>
    </row>
    <row r="115" spans="1:5" ht="12.75" customHeight="1">
      <c r="A115" s="40">
        <v>1</v>
      </c>
      <c r="B115" s="12" t="s">
        <v>259</v>
      </c>
      <c r="C115" s="106">
        <v>4300</v>
      </c>
      <c r="E115" s="67"/>
    </row>
    <row r="116" spans="1:3" ht="12.75" customHeight="1">
      <c r="A116" s="40">
        <v>2</v>
      </c>
      <c r="B116" s="12" t="s">
        <v>173</v>
      </c>
      <c r="C116" s="106">
        <v>1700</v>
      </c>
    </row>
    <row r="117" spans="1:3" ht="12.75" customHeight="1">
      <c r="A117" s="40">
        <v>3</v>
      </c>
      <c r="B117" s="12" t="s">
        <v>16</v>
      </c>
      <c r="C117" s="106">
        <v>60</v>
      </c>
    </row>
    <row r="118" spans="1:3" ht="12.75" customHeight="1">
      <c r="A118" s="40"/>
      <c r="B118" s="12"/>
      <c r="C118" s="106"/>
    </row>
    <row r="119" spans="1:3" ht="12.75" customHeight="1">
      <c r="A119" s="1">
        <v>18</v>
      </c>
      <c r="B119" s="11" t="s">
        <v>261</v>
      </c>
      <c r="C119" s="42">
        <f>C120</f>
        <v>1450</v>
      </c>
    </row>
    <row r="120" spans="1:3" ht="12.75" customHeight="1">
      <c r="A120" s="40">
        <v>1</v>
      </c>
      <c r="B120" s="12" t="s">
        <v>262</v>
      </c>
      <c r="C120" s="156">
        <v>1450</v>
      </c>
    </row>
    <row r="121" spans="1:3" ht="12.75" customHeight="1">
      <c r="A121" s="40">
        <v>2</v>
      </c>
      <c r="B121" s="12" t="s">
        <v>264</v>
      </c>
      <c r="C121" s="157"/>
    </row>
    <row r="122" spans="1:3" ht="12.75" customHeight="1">
      <c r="A122" s="40"/>
      <c r="B122" s="12"/>
      <c r="C122" s="106"/>
    </row>
    <row r="123" spans="1:3" ht="12.75" customHeight="1">
      <c r="A123" s="1">
        <v>19</v>
      </c>
      <c r="B123" s="11" t="s">
        <v>107</v>
      </c>
      <c r="C123" s="42">
        <v>10000</v>
      </c>
    </row>
    <row r="124" spans="1:3" ht="12.75" customHeight="1">
      <c r="A124" s="40"/>
      <c r="B124" s="12"/>
      <c r="C124" s="106"/>
    </row>
    <row r="125" spans="1:3" ht="12.75" customHeight="1">
      <c r="A125" s="1">
        <v>20</v>
      </c>
      <c r="B125" s="11" t="s">
        <v>16</v>
      </c>
      <c r="C125" s="105">
        <v>650</v>
      </c>
    </row>
    <row r="126" spans="1:3" ht="12.75" customHeight="1">
      <c r="A126" s="1"/>
      <c r="B126" s="11"/>
      <c r="C126" s="42"/>
    </row>
    <row r="127" spans="1:3" s="8" customFormat="1" ht="12.75" customHeight="1">
      <c r="A127" s="107">
        <v>21</v>
      </c>
      <c r="B127" s="64" t="s">
        <v>170</v>
      </c>
      <c r="C127" s="99">
        <v>300</v>
      </c>
    </row>
    <row r="128" spans="1:3" s="8" customFormat="1" ht="12.75" customHeight="1">
      <c r="A128" s="1"/>
      <c r="B128" s="11"/>
      <c r="C128" s="1"/>
    </row>
    <row r="129" spans="1:3" ht="12.75">
      <c r="A129" s="63">
        <v>22</v>
      </c>
      <c r="B129" s="11" t="s">
        <v>82</v>
      </c>
      <c r="C129" s="108">
        <f>(C19+C22+C25+C28+C31+C33+C65+C71+C74+C77+C80+C83+(C85-C112)*0.4+C115+C116+C120+C123+C127)*0.025</f>
        <v>1460.325</v>
      </c>
    </row>
    <row r="130" spans="1:3" ht="12.75">
      <c r="A130" s="109"/>
      <c r="B130" s="11"/>
      <c r="C130" s="108"/>
    </row>
    <row r="131" spans="1:3" ht="81" customHeight="1">
      <c r="A131" s="1">
        <v>23</v>
      </c>
      <c r="B131" s="11" t="s">
        <v>157</v>
      </c>
      <c r="C131" s="59">
        <v>78190</v>
      </c>
    </row>
    <row r="132" spans="1:3" ht="12.75">
      <c r="A132" s="1"/>
      <c r="B132" s="1"/>
      <c r="C132" s="1"/>
    </row>
    <row r="133" spans="1:3" ht="66" customHeight="1">
      <c r="A133" s="1">
        <v>24</v>
      </c>
      <c r="B133" s="100" t="s">
        <v>167</v>
      </c>
      <c r="C133" s="101">
        <v>45000</v>
      </c>
    </row>
    <row r="134" spans="1:3" ht="12.75" customHeight="1">
      <c r="A134" s="1"/>
      <c r="B134" s="100"/>
      <c r="C134" s="101"/>
    </row>
    <row r="135" spans="1:5" ht="12.75" customHeight="1">
      <c r="A135" s="1"/>
      <c r="B135" s="100" t="s">
        <v>227</v>
      </c>
      <c r="C135" s="101">
        <f>C19+C22+C25+C28+C31+C33+C35+C46+C51+C55+C61+C63+C68+C71+C74+C77+C80+C83+C85+C114+C119+C123+C125+C127+C129+C131+C133</f>
        <v>207580.22499999998</v>
      </c>
      <c r="E135" s="67"/>
    </row>
    <row r="136" spans="1:3" ht="12.75" customHeight="1">
      <c r="A136" s="7"/>
      <c r="B136" s="118"/>
      <c r="C136" s="119"/>
    </row>
    <row r="137" spans="1:3" ht="12.75" customHeight="1">
      <c r="A137" s="7"/>
      <c r="B137" s="120" t="s">
        <v>181</v>
      </c>
      <c r="C137" s="121">
        <v>200911</v>
      </c>
    </row>
    <row r="138" spans="1:3" ht="12.75" customHeight="1">
      <c r="A138" s="7"/>
      <c r="B138" s="120"/>
      <c r="C138" s="122"/>
    </row>
    <row r="139" spans="1:3" ht="12.75" customHeight="1">
      <c r="A139" s="7"/>
      <c r="B139" s="120" t="s">
        <v>182</v>
      </c>
      <c r="C139" s="121">
        <f>C137-C135</f>
        <v>-6669.224999999977</v>
      </c>
    </row>
    <row r="140" spans="1:3" ht="12.75" customHeight="1">
      <c r="A140" s="7"/>
      <c r="B140" s="118"/>
      <c r="C140" s="119"/>
    </row>
    <row r="141" spans="1:3" ht="12.75" customHeight="1">
      <c r="A141" s="1">
        <v>1</v>
      </c>
      <c r="B141" s="11" t="s">
        <v>187</v>
      </c>
      <c r="C141" s="42"/>
    </row>
    <row r="142" spans="1:3" ht="12.75" customHeight="1">
      <c r="A142" s="40"/>
      <c r="B142" s="12" t="s">
        <v>188</v>
      </c>
      <c r="C142" s="42">
        <v>4067</v>
      </c>
    </row>
    <row r="143" spans="1:3" ht="12.75" customHeight="1">
      <c r="A143" s="40"/>
      <c r="B143" s="11" t="s">
        <v>82</v>
      </c>
      <c r="C143" s="42">
        <f>C142*0.025</f>
        <v>101.67500000000001</v>
      </c>
    </row>
    <row r="144" spans="1:3" ht="12.75" customHeight="1">
      <c r="A144" s="7"/>
      <c r="B144" s="118"/>
      <c r="C144" s="119"/>
    </row>
    <row r="145" spans="1:3" ht="12.75" customHeight="1">
      <c r="A145" s="1">
        <v>2</v>
      </c>
      <c r="B145" s="11" t="s">
        <v>29</v>
      </c>
      <c r="C145" s="102">
        <f>C147+C149+C151</f>
        <v>20482.1</v>
      </c>
    </row>
    <row r="146" spans="1:3" ht="12.75" customHeight="1">
      <c r="A146" s="40"/>
      <c r="B146" s="12" t="s">
        <v>30</v>
      </c>
      <c r="C146" s="1"/>
    </row>
    <row r="147" spans="1:3" ht="12.75" customHeight="1">
      <c r="A147" s="40">
        <v>1</v>
      </c>
      <c r="B147" s="11" t="s">
        <v>5</v>
      </c>
      <c r="C147" s="103">
        <v>2943.8</v>
      </c>
    </row>
    <row r="148" spans="1:3" ht="12.75" customHeight="1">
      <c r="A148" s="40"/>
      <c r="B148" s="12" t="s">
        <v>9</v>
      </c>
      <c r="C148" s="103"/>
    </row>
    <row r="149" spans="1:3" ht="12.75" customHeight="1">
      <c r="A149" s="40">
        <v>2</v>
      </c>
      <c r="B149" s="11" t="s">
        <v>4</v>
      </c>
      <c r="C149" s="103">
        <v>1038.3</v>
      </c>
    </row>
    <row r="150" spans="1:3" ht="12.75" customHeight="1">
      <c r="A150" s="40">
        <v>3</v>
      </c>
      <c r="B150" s="11" t="s">
        <v>70</v>
      </c>
      <c r="C150" s="40"/>
    </row>
    <row r="151" spans="1:3" ht="12.75" customHeight="1">
      <c r="A151" s="40"/>
      <c r="B151" s="11" t="s">
        <v>256</v>
      </c>
      <c r="C151" s="104">
        <v>16500</v>
      </c>
    </row>
    <row r="152" spans="1:3" ht="12.75" customHeight="1">
      <c r="A152" s="40"/>
      <c r="B152" s="11"/>
      <c r="C152" s="104"/>
    </row>
    <row r="153" spans="1:3" ht="12.75" customHeight="1">
      <c r="A153" s="1">
        <v>3</v>
      </c>
      <c r="B153" s="11" t="s">
        <v>257</v>
      </c>
      <c r="C153" s="104"/>
    </row>
    <row r="154" spans="1:3" ht="12.75" customHeight="1">
      <c r="A154" s="40"/>
      <c r="B154" s="12" t="s">
        <v>70</v>
      </c>
      <c r="C154" s="104"/>
    </row>
    <row r="155" spans="1:3" ht="12.75" customHeight="1">
      <c r="A155" s="40"/>
      <c r="B155" s="12" t="s">
        <v>256</v>
      </c>
      <c r="C155" s="59">
        <f>C151*0.025</f>
        <v>412.5</v>
      </c>
    </row>
    <row r="156" spans="1:3" ht="12.75" customHeight="1">
      <c r="A156" s="1"/>
      <c r="B156" s="100"/>
      <c r="C156" s="101"/>
    </row>
    <row r="157" spans="1:3" s="111" customFormat="1" ht="12.75" customHeight="1">
      <c r="A157" s="112"/>
      <c r="B157" s="11" t="s">
        <v>142</v>
      </c>
      <c r="C157" s="42">
        <f>C135+C142+C143+C145+C155</f>
        <v>232643.49999999997</v>
      </c>
    </row>
    <row r="158" ht="12.75" customHeight="1"/>
    <row r="159" spans="2:3" ht="12.75" customHeight="1">
      <c r="B159" s="124" t="s">
        <v>181</v>
      </c>
      <c r="C159" s="125">
        <v>200911</v>
      </c>
    </row>
    <row r="160" spans="2:3" ht="12.75" customHeight="1">
      <c r="B160" s="124"/>
      <c r="C160" s="126"/>
    </row>
    <row r="161" spans="2:3" ht="12.75" customHeight="1">
      <c r="B161" s="124" t="s">
        <v>265</v>
      </c>
      <c r="C161" s="125">
        <f>C157-C159</f>
        <v>31732.49999999997</v>
      </c>
    </row>
    <row r="162" spans="2:3" ht="12.75" customHeight="1">
      <c r="B162" s="123"/>
      <c r="C162" s="123"/>
    </row>
    <row r="163" ht="12.75" customHeight="1"/>
    <row r="164" ht="12.75" customHeight="1">
      <c r="B164" s="77" t="s">
        <v>148</v>
      </c>
    </row>
    <row r="165" ht="12.75" customHeight="1">
      <c r="B165" s="77" t="s">
        <v>149</v>
      </c>
    </row>
    <row r="166" spans="2:3" ht="12.75" customHeight="1">
      <c r="B166" s="77" t="s">
        <v>150</v>
      </c>
      <c r="C166" s="51" t="s">
        <v>151</v>
      </c>
    </row>
    <row r="167" ht="12.75" customHeight="1"/>
    <row r="168" ht="12.75" customHeight="1">
      <c r="C168" s="67"/>
    </row>
    <row r="169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</sheetData>
  <mergeCells count="7">
    <mergeCell ref="C120:C121"/>
    <mergeCell ref="A8:C8"/>
    <mergeCell ref="A9:C9"/>
    <mergeCell ref="A10:C10"/>
    <mergeCell ref="A12:A13"/>
    <mergeCell ref="B12:B13"/>
    <mergeCell ref="C12:C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3"/>
  <sheetViews>
    <sheetView workbookViewId="0" topLeftCell="A142">
      <selection activeCell="A156" sqref="A8:C156"/>
    </sheetView>
  </sheetViews>
  <sheetFormatPr defaultColWidth="9.140625" defaultRowHeight="12.75"/>
  <cols>
    <col min="1" max="1" width="6.421875" style="87" customWidth="1"/>
    <col min="2" max="2" width="45.57421875" style="0" customWidth="1"/>
    <col min="3" max="3" width="32.421875" style="0" customWidth="1"/>
  </cols>
  <sheetData>
    <row r="1" ht="12.75">
      <c r="C1" s="76" t="s">
        <v>3</v>
      </c>
    </row>
    <row r="2" ht="12.75">
      <c r="C2" s="76" t="s">
        <v>143</v>
      </c>
    </row>
    <row r="3" ht="12.75">
      <c r="C3" s="76" t="s">
        <v>144</v>
      </c>
    </row>
    <row r="4" ht="12.75">
      <c r="C4" s="76" t="s">
        <v>145</v>
      </c>
    </row>
    <row r="5" ht="12.75">
      <c r="C5" s="76" t="s">
        <v>146</v>
      </c>
    </row>
    <row r="6" ht="12.75">
      <c r="C6" s="76" t="s">
        <v>147</v>
      </c>
    </row>
    <row r="8" spans="1:3" ht="12.75">
      <c r="A8" s="148" t="s">
        <v>152</v>
      </c>
      <c r="B8" s="148"/>
      <c r="C8" s="148"/>
    </row>
    <row r="9" spans="1:3" ht="12.75">
      <c r="A9" s="149" t="s">
        <v>153</v>
      </c>
      <c r="B9" s="149"/>
      <c r="C9" s="149"/>
    </row>
    <row r="10" spans="1:3" ht="12.75">
      <c r="A10" s="149" t="s">
        <v>155</v>
      </c>
      <c r="B10" s="149"/>
      <c r="C10" s="149"/>
    </row>
    <row r="11" spans="1:3" ht="13.5" thickBot="1">
      <c r="A11" s="88"/>
      <c r="B11" s="15"/>
      <c r="C11" s="15"/>
    </row>
    <row r="12" spans="1:3" ht="12.75">
      <c r="A12" s="158" t="s">
        <v>0</v>
      </c>
      <c r="B12" s="160" t="s">
        <v>1</v>
      </c>
      <c r="C12" s="162" t="s">
        <v>8</v>
      </c>
    </row>
    <row r="13" spans="1:3" ht="13.5" thickBot="1">
      <c r="A13" s="159"/>
      <c r="B13" s="161"/>
      <c r="C13" s="163"/>
    </row>
    <row r="14" spans="1:3" ht="12.75">
      <c r="A14" s="110"/>
      <c r="B14" s="80"/>
      <c r="C14" s="80"/>
    </row>
    <row r="15" spans="1:3" ht="15">
      <c r="A15" s="1">
        <v>1</v>
      </c>
      <c r="B15" s="78" t="s">
        <v>168</v>
      </c>
      <c r="C15" s="1"/>
    </row>
    <row r="16" spans="1:3" ht="15">
      <c r="A16" s="40"/>
      <c r="B16" s="78" t="s">
        <v>169</v>
      </c>
      <c r="C16" s="1"/>
    </row>
    <row r="17" spans="1:3" ht="12.75">
      <c r="A17" s="40"/>
      <c r="B17" s="1"/>
      <c r="C17" s="1"/>
    </row>
    <row r="18" spans="1:3" ht="12.75">
      <c r="A18" s="40">
        <v>1</v>
      </c>
      <c r="B18" s="11" t="s">
        <v>10</v>
      </c>
      <c r="C18" s="59"/>
    </row>
    <row r="19" spans="1:3" ht="12.75">
      <c r="A19" s="40"/>
      <c r="B19" s="12" t="s">
        <v>162</v>
      </c>
      <c r="C19" s="59">
        <v>10993</v>
      </c>
    </row>
    <row r="20" spans="1:3" ht="12.75">
      <c r="A20" s="40"/>
      <c r="B20" s="11"/>
      <c r="C20" s="59"/>
    </row>
    <row r="21" spans="1:3" ht="12.75">
      <c r="A21" s="40">
        <v>2</v>
      </c>
      <c r="B21" s="11" t="s">
        <v>163</v>
      </c>
      <c r="C21" s="59"/>
    </row>
    <row r="22" spans="1:3" ht="12.75">
      <c r="A22" s="40"/>
      <c r="B22" s="12" t="s">
        <v>162</v>
      </c>
      <c r="C22" s="59">
        <v>3775</v>
      </c>
    </row>
    <row r="23" spans="1:3" ht="12.75">
      <c r="A23" s="40"/>
      <c r="B23" s="11"/>
      <c r="C23" s="59"/>
    </row>
    <row r="24" spans="1:3" ht="12.75">
      <c r="A24" s="40">
        <v>3</v>
      </c>
      <c r="B24" s="11" t="s">
        <v>164</v>
      </c>
      <c r="C24" s="59"/>
    </row>
    <row r="25" spans="1:3" ht="12.75">
      <c r="A25" s="40"/>
      <c r="B25" s="12" t="s">
        <v>165</v>
      </c>
      <c r="C25" s="59">
        <v>409</v>
      </c>
    </row>
    <row r="26" spans="1:3" ht="12.75">
      <c r="A26" s="40"/>
      <c r="B26" s="11"/>
      <c r="C26" s="1"/>
    </row>
    <row r="27" spans="1:3" ht="12.75">
      <c r="A27" s="40">
        <v>4</v>
      </c>
      <c r="B27" s="11" t="s">
        <v>166</v>
      </c>
      <c r="C27" s="1"/>
    </row>
    <row r="28" spans="1:3" ht="12.75">
      <c r="A28" s="40"/>
      <c r="B28" s="12" t="s">
        <v>165</v>
      </c>
      <c r="C28" s="1">
        <v>500</v>
      </c>
    </row>
    <row r="29" spans="1:3" ht="12.75">
      <c r="A29" s="40"/>
      <c r="B29" s="12"/>
      <c r="C29" s="1"/>
    </row>
    <row r="30" spans="1:3" ht="12.75">
      <c r="A30" s="40">
        <v>5</v>
      </c>
      <c r="B30" s="11" t="s">
        <v>55</v>
      </c>
      <c r="C30" s="1"/>
    </row>
    <row r="31" spans="1:3" ht="12.75">
      <c r="A31" s="1"/>
      <c r="B31" s="12" t="s">
        <v>11</v>
      </c>
      <c r="C31" s="59">
        <v>957</v>
      </c>
    </row>
    <row r="32" spans="1:3" ht="12.75">
      <c r="A32" s="1"/>
      <c r="B32" s="1"/>
      <c r="C32" s="1"/>
    </row>
    <row r="33" spans="1:3" ht="38.25">
      <c r="A33" s="1">
        <v>2</v>
      </c>
      <c r="B33" s="11" t="s">
        <v>156</v>
      </c>
      <c r="C33" s="59">
        <v>8000</v>
      </c>
    </row>
    <row r="34" spans="1:3" ht="12.75">
      <c r="A34" s="40"/>
      <c r="B34" s="12" t="s">
        <v>16</v>
      </c>
      <c r="C34" s="59">
        <v>250</v>
      </c>
    </row>
    <row r="35" spans="1:3" ht="12.75">
      <c r="A35" s="40"/>
      <c r="B35" s="12"/>
      <c r="C35" s="59"/>
    </row>
    <row r="36" spans="1:3" ht="12.75">
      <c r="A36" s="1">
        <v>3</v>
      </c>
      <c r="B36" s="11" t="s">
        <v>73</v>
      </c>
      <c r="C36" s="102">
        <f>C38+C39+C40+C41+C42+C43+C44+C45</f>
        <v>1415.0000000000002</v>
      </c>
    </row>
    <row r="37" spans="1:3" ht="12.75">
      <c r="A37" s="40"/>
      <c r="B37" s="11"/>
      <c r="C37" s="59"/>
    </row>
    <row r="38" spans="1:3" ht="12.75">
      <c r="A38" s="40">
        <v>1</v>
      </c>
      <c r="B38" s="12" t="s">
        <v>31</v>
      </c>
      <c r="C38" s="104">
        <v>141</v>
      </c>
    </row>
    <row r="39" spans="1:3" ht="12.75">
      <c r="A39" s="40">
        <v>2</v>
      </c>
      <c r="B39" s="12" t="s">
        <v>34</v>
      </c>
      <c r="C39" s="104">
        <v>111</v>
      </c>
    </row>
    <row r="40" spans="1:5" ht="12.75">
      <c r="A40" s="40">
        <v>3</v>
      </c>
      <c r="B40" s="12" t="s">
        <v>218</v>
      </c>
      <c r="C40" s="103">
        <v>134.1</v>
      </c>
      <c r="E40" s="66"/>
    </row>
    <row r="41" spans="1:3" ht="12.75">
      <c r="A41" s="40">
        <v>4</v>
      </c>
      <c r="B41" s="12" t="s">
        <v>37</v>
      </c>
      <c r="C41" s="103">
        <v>129.5</v>
      </c>
    </row>
    <row r="42" spans="1:3" ht="12.75">
      <c r="A42" s="40">
        <v>5</v>
      </c>
      <c r="B42" s="12" t="s">
        <v>40</v>
      </c>
      <c r="C42" s="103">
        <v>147.8</v>
      </c>
    </row>
    <row r="43" spans="1:5" ht="12.75">
      <c r="A43" s="40">
        <v>6</v>
      </c>
      <c r="B43" s="12" t="s">
        <v>41</v>
      </c>
      <c r="C43" s="103">
        <v>153.7</v>
      </c>
      <c r="E43" s="66"/>
    </row>
    <row r="44" spans="1:3" ht="12.75">
      <c r="A44" s="40">
        <v>7</v>
      </c>
      <c r="B44" s="12" t="s">
        <v>219</v>
      </c>
      <c r="C44" s="103">
        <v>373.7</v>
      </c>
    </row>
    <row r="45" spans="1:3" ht="12.75">
      <c r="A45" s="40">
        <v>8</v>
      </c>
      <c r="B45" s="12" t="s">
        <v>220</v>
      </c>
      <c r="C45" s="103">
        <v>224.2</v>
      </c>
    </row>
    <row r="46" spans="1:3" ht="12.75">
      <c r="A46" s="109"/>
      <c r="B46" s="20"/>
      <c r="C46" s="20"/>
    </row>
    <row r="47" spans="1:3" ht="12.75">
      <c r="A47" s="1">
        <v>4</v>
      </c>
      <c r="B47" s="11" t="s">
        <v>217</v>
      </c>
      <c r="C47" s="102">
        <f>C48+C49+C50</f>
        <v>678.3</v>
      </c>
    </row>
    <row r="48" spans="1:3" ht="12.75">
      <c r="A48" s="40">
        <v>1</v>
      </c>
      <c r="B48" s="12" t="s">
        <v>32</v>
      </c>
      <c r="C48" s="103">
        <v>107.6</v>
      </c>
    </row>
    <row r="49" spans="1:3" ht="12.75">
      <c r="A49" s="40">
        <v>2</v>
      </c>
      <c r="B49" s="12" t="s">
        <v>224</v>
      </c>
      <c r="C49" s="103">
        <v>275.5</v>
      </c>
    </row>
    <row r="50" spans="1:3" ht="12.75">
      <c r="A50" s="40">
        <v>3</v>
      </c>
      <c r="B50" s="12" t="s">
        <v>225</v>
      </c>
      <c r="C50" s="103">
        <v>295.2</v>
      </c>
    </row>
    <row r="51" spans="1:3" ht="12.75">
      <c r="A51" s="40"/>
      <c r="B51" s="12"/>
      <c r="C51" s="104"/>
    </row>
    <row r="52" spans="1:3" ht="12.75">
      <c r="A52" s="1">
        <v>5</v>
      </c>
      <c r="B52" s="11" t="s">
        <v>35</v>
      </c>
      <c r="C52" s="102">
        <f>C53+C54</f>
        <v>513.8</v>
      </c>
    </row>
    <row r="53" spans="1:3" ht="12.75">
      <c r="A53" s="40">
        <v>1</v>
      </c>
      <c r="B53" s="12" t="s">
        <v>32</v>
      </c>
      <c r="C53" s="103">
        <v>131.8</v>
      </c>
    </row>
    <row r="54" spans="1:3" ht="12.75">
      <c r="A54" s="40">
        <v>2</v>
      </c>
      <c r="B54" s="12" t="s">
        <v>224</v>
      </c>
      <c r="C54" s="104">
        <v>382</v>
      </c>
    </row>
    <row r="55" spans="1:3" ht="12.75">
      <c r="A55" s="40"/>
      <c r="B55" s="12"/>
      <c r="C55" s="104"/>
    </row>
    <row r="56" spans="1:3" ht="12.75">
      <c r="A56" s="1">
        <v>6</v>
      </c>
      <c r="B56" s="11" t="s">
        <v>45</v>
      </c>
      <c r="C56" s="102">
        <f>C57+C58+C59</f>
        <v>984.4000000000001</v>
      </c>
    </row>
    <row r="57" spans="1:3" ht="12.75">
      <c r="A57" s="40">
        <v>1</v>
      </c>
      <c r="B57" s="12" t="s">
        <v>32</v>
      </c>
      <c r="C57" s="103">
        <v>196.3</v>
      </c>
    </row>
    <row r="58" spans="1:3" ht="12.75">
      <c r="A58" s="40">
        <v>2</v>
      </c>
      <c r="B58" s="12" t="s">
        <v>224</v>
      </c>
      <c r="C58" s="104">
        <v>296</v>
      </c>
    </row>
    <row r="59" spans="1:3" ht="12.75">
      <c r="A59" s="40">
        <v>3</v>
      </c>
      <c r="B59" s="12" t="s">
        <v>225</v>
      </c>
      <c r="C59" s="103">
        <v>492.1</v>
      </c>
    </row>
    <row r="60" spans="1:3" ht="12.75">
      <c r="A60" s="40"/>
      <c r="B60" s="12"/>
      <c r="C60" s="103"/>
    </row>
    <row r="61" spans="1:3" ht="12.75">
      <c r="A61" s="1">
        <v>7</v>
      </c>
      <c r="B61" s="11" t="s">
        <v>221</v>
      </c>
      <c r="C61" s="102">
        <f>C62+C63+C64</f>
        <v>585</v>
      </c>
    </row>
    <row r="62" spans="1:3" ht="12.75">
      <c r="A62" s="40">
        <v>1</v>
      </c>
      <c r="B62" s="12" t="s">
        <v>32</v>
      </c>
      <c r="C62" s="104">
        <v>100</v>
      </c>
    </row>
    <row r="63" spans="1:3" ht="12.75">
      <c r="A63" s="40">
        <v>2</v>
      </c>
      <c r="B63" s="12" t="s">
        <v>224</v>
      </c>
      <c r="C63" s="104">
        <v>200</v>
      </c>
    </row>
    <row r="64" spans="1:3" ht="12.75">
      <c r="A64" s="40">
        <v>3</v>
      </c>
      <c r="B64" s="12" t="s">
        <v>225</v>
      </c>
      <c r="C64" s="104">
        <v>285</v>
      </c>
    </row>
    <row r="65" spans="1:3" ht="12.75">
      <c r="A65" s="40"/>
      <c r="B65" s="12"/>
      <c r="C65" s="103"/>
    </row>
    <row r="66" spans="1:3" ht="12.75">
      <c r="A66" s="1">
        <v>8</v>
      </c>
      <c r="B66" s="11" t="s">
        <v>38</v>
      </c>
      <c r="C66" s="102">
        <f>C67+C68</f>
        <v>3980.4</v>
      </c>
    </row>
    <row r="67" spans="1:3" ht="12.75">
      <c r="A67" s="40">
        <v>1</v>
      </c>
      <c r="B67" s="12" t="s">
        <v>32</v>
      </c>
      <c r="C67" s="103">
        <v>133.4</v>
      </c>
    </row>
    <row r="68" spans="1:3" ht="12.75">
      <c r="A68" s="40">
        <v>2</v>
      </c>
      <c r="B68" s="12" t="s">
        <v>226</v>
      </c>
      <c r="C68" s="104">
        <v>3847</v>
      </c>
    </row>
    <row r="69" spans="1:3" ht="12.75">
      <c r="A69" s="40"/>
      <c r="B69" s="12"/>
      <c r="C69" s="104"/>
    </row>
    <row r="70" spans="1:3" ht="12.75">
      <c r="A70" s="1">
        <v>9</v>
      </c>
      <c r="B70" s="11" t="s">
        <v>228</v>
      </c>
      <c r="C70" s="104"/>
    </row>
    <row r="71" spans="1:3" ht="12.75">
      <c r="A71" s="40"/>
      <c r="B71" s="12" t="s">
        <v>229</v>
      </c>
      <c r="C71" s="59">
        <v>450</v>
      </c>
    </row>
    <row r="72" spans="1:3" ht="12.75">
      <c r="A72" s="40"/>
      <c r="B72" s="11"/>
      <c r="C72" s="59"/>
    </row>
    <row r="73" spans="1:3" ht="12.75">
      <c r="A73" s="1">
        <v>10</v>
      </c>
      <c r="B73" s="11" t="s">
        <v>158</v>
      </c>
      <c r="C73" s="59"/>
    </row>
    <row r="74" spans="1:3" ht="12.75">
      <c r="A74" s="40"/>
      <c r="B74" s="12" t="s">
        <v>159</v>
      </c>
      <c r="C74" s="105">
        <v>1500</v>
      </c>
    </row>
    <row r="75" spans="1:3" ht="12.75">
      <c r="A75" s="40"/>
      <c r="B75" s="11"/>
      <c r="C75" s="59"/>
    </row>
    <row r="76" spans="1:3" ht="12.75">
      <c r="A76" s="1">
        <v>11</v>
      </c>
      <c r="B76" s="11" t="s">
        <v>160</v>
      </c>
      <c r="C76" s="59"/>
    </row>
    <row r="77" spans="1:3" ht="12.75">
      <c r="A77" s="1"/>
      <c r="B77" s="12" t="s">
        <v>161</v>
      </c>
      <c r="C77" s="59">
        <v>500</v>
      </c>
    </row>
    <row r="78" spans="1:3" ht="12.75">
      <c r="A78" s="1"/>
      <c r="B78" s="11"/>
      <c r="C78" s="59"/>
    </row>
    <row r="79" spans="1:3" ht="12.75">
      <c r="A79" s="1">
        <v>12</v>
      </c>
      <c r="B79" s="11" t="s">
        <v>171</v>
      </c>
      <c r="C79" s="59"/>
    </row>
    <row r="80" spans="1:3" ht="12.75">
      <c r="A80" s="1"/>
      <c r="B80" s="12" t="s">
        <v>172</v>
      </c>
      <c r="C80" s="105">
        <v>1000</v>
      </c>
    </row>
    <row r="81" spans="1:3" ht="12.75">
      <c r="A81" s="1"/>
      <c r="B81" s="11"/>
      <c r="C81" s="59"/>
    </row>
    <row r="82" spans="1:3" ht="12.75">
      <c r="A82" s="1">
        <v>13</v>
      </c>
      <c r="B82" s="11" t="s">
        <v>177</v>
      </c>
      <c r="C82" s="59"/>
    </row>
    <row r="83" spans="1:3" ht="12.75">
      <c r="A83" s="40"/>
      <c r="B83" s="12" t="s">
        <v>173</v>
      </c>
      <c r="C83" s="99">
        <v>350</v>
      </c>
    </row>
    <row r="84" spans="1:3" ht="12.75" customHeight="1">
      <c r="A84" s="40"/>
      <c r="B84" s="11"/>
      <c r="C84" s="42"/>
    </row>
    <row r="85" spans="1:3" ht="12.75" customHeight="1">
      <c r="A85" s="1">
        <v>14</v>
      </c>
      <c r="B85" s="11" t="s">
        <v>175</v>
      </c>
      <c r="C85" s="42"/>
    </row>
    <row r="86" spans="1:3" ht="24.75" customHeight="1">
      <c r="A86" s="40"/>
      <c r="B86" s="12" t="s">
        <v>176</v>
      </c>
      <c r="C86" s="42">
        <v>600</v>
      </c>
    </row>
    <row r="87" spans="1:3" ht="12.75" customHeight="1">
      <c r="A87" s="40"/>
      <c r="B87" s="12"/>
      <c r="C87" s="42"/>
    </row>
    <row r="88" spans="1:3" ht="12.75" customHeight="1">
      <c r="A88" s="1">
        <v>15</v>
      </c>
      <c r="B88" s="11" t="s">
        <v>222</v>
      </c>
      <c r="C88" s="42">
        <f>C90+C91+C92+C93+C94+C95+C96+C97+C98+C99+C100+C101+C102+C103+C104+C105+C106+C107+C108+C109+C110+C111+C112+C113+C114+C115</f>
        <v>31320</v>
      </c>
    </row>
    <row r="89" spans="1:3" ht="12.75" customHeight="1">
      <c r="A89" s="40"/>
      <c r="B89" s="11"/>
      <c r="C89" s="42"/>
    </row>
    <row r="90" spans="1:3" ht="12.75" customHeight="1">
      <c r="A90" s="40">
        <v>1</v>
      </c>
      <c r="B90" s="12" t="s">
        <v>230</v>
      </c>
      <c r="C90" s="106">
        <f>1200-30</f>
        <v>1170</v>
      </c>
    </row>
    <row r="91" spans="1:3" ht="12.75" customHeight="1">
      <c r="A91" s="40">
        <v>2</v>
      </c>
      <c r="B91" s="12" t="s">
        <v>231</v>
      </c>
      <c r="C91" s="106">
        <f>1200-30</f>
        <v>1170</v>
      </c>
    </row>
    <row r="92" spans="1:3" ht="12.75" customHeight="1">
      <c r="A92" s="40">
        <v>3</v>
      </c>
      <c r="B92" s="12" t="s">
        <v>232</v>
      </c>
      <c r="C92" s="106">
        <f>6000-30</f>
        <v>5970</v>
      </c>
    </row>
    <row r="93" spans="1:3" ht="12.75" customHeight="1">
      <c r="A93" s="40">
        <v>4</v>
      </c>
      <c r="B93" s="12" t="s">
        <v>233</v>
      </c>
      <c r="C93" s="106">
        <f>1200-30</f>
        <v>1170</v>
      </c>
    </row>
    <row r="94" spans="1:3" ht="12.75" customHeight="1">
      <c r="A94" s="40">
        <v>5</v>
      </c>
      <c r="B94" s="12" t="s">
        <v>234</v>
      </c>
      <c r="C94" s="106">
        <f>1200-30</f>
        <v>1170</v>
      </c>
    </row>
    <row r="95" spans="1:3" ht="12.75" customHeight="1">
      <c r="A95" s="40">
        <v>6</v>
      </c>
      <c r="B95" s="12" t="s">
        <v>235</v>
      </c>
      <c r="C95" s="106">
        <f>1200-30</f>
        <v>1170</v>
      </c>
    </row>
    <row r="96" spans="1:3" ht="12.75" customHeight="1">
      <c r="A96" s="40">
        <v>7</v>
      </c>
      <c r="B96" s="12" t="s">
        <v>236</v>
      </c>
      <c r="C96" s="106">
        <f>1200-30</f>
        <v>1170</v>
      </c>
    </row>
    <row r="97" spans="1:3" ht="12.75" customHeight="1">
      <c r="A97" s="40">
        <v>8</v>
      </c>
      <c r="B97" s="12" t="s">
        <v>240</v>
      </c>
      <c r="C97" s="106">
        <f>1200-30</f>
        <v>1170</v>
      </c>
    </row>
    <row r="98" spans="1:3" ht="12.75" customHeight="1">
      <c r="A98" s="40">
        <v>9</v>
      </c>
      <c r="B98" s="12" t="s">
        <v>241</v>
      </c>
      <c r="C98" s="106">
        <f>800-30</f>
        <v>770</v>
      </c>
    </row>
    <row r="99" spans="1:3" ht="12.75" customHeight="1">
      <c r="A99" s="40">
        <v>10</v>
      </c>
      <c r="B99" s="12" t="s">
        <v>260</v>
      </c>
      <c r="C99" s="106">
        <f>1200-30</f>
        <v>1170</v>
      </c>
    </row>
    <row r="100" spans="1:3" ht="12.75" customHeight="1">
      <c r="A100" s="40">
        <v>11</v>
      </c>
      <c r="B100" s="12" t="s">
        <v>245</v>
      </c>
      <c r="C100" s="106">
        <f>1200-30</f>
        <v>1170</v>
      </c>
    </row>
    <row r="101" spans="1:3" ht="12.75" customHeight="1">
      <c r="A101" s="40">
        <v>12</v>
      </c>
      <c r="B101" s="12" t="s">
        <v>246</v>
      </c>
      <c r="C101" s="106">
        <f>800-30</f>
        <v>770</v>
      </c>
    </row>
    <row r="102" spans="1:3" ht="12.75" customHeight="1">
      <c r="A102" s="40">
        <v>13</v>
      </c>
      <c r="B102" s="12" t="s">
        <v>247</v>
      </c>
      <c r="C102" s="106">
        <f aca="true" t="shared" si="0" ref="C102:C107">1200-30</f>
        <v>1170</v>
      </c>
    </row>
    <row r="103" spans="1:3" ht="12.75" customHeight="1">
      <c r="A103" s="40">
        <v>14</v>
      </c>
      <c r="B103" s="12" t="s">
        <v>248</v>
      </c>
      <c r="C103" s="106">
        <f t="shared" si="0"/>
        <v>1170</v>
      </c>
    </row>
    <row r="104" spans="1:3" ht="12.75" customHeight="1">
      <c r="A104" s="40">
        <v>15</v>
      </c>
      <c r="B104" s="12" t="s">
        <v>251</v>
      </c>
      <c r="C104" s="106">
        <f t="shared" si="0"/>
        <v>1170</v>
      </c>
    </row>
    <row r="105" spans="1:3" ht="12.75" customHeight="1">
      <c r="A105" s="40">
        <v>16</v>
      </c>
      <c r="B105" s="12" t="s">
        <v>252</v>
      </c>
      <c r="C105" s="106">
        <f t="shared" si="0"/>
        <v>1170</v>
      </c>
    </row>
    <row r="106" spans="1:3" ht="12.75" customHeight="1">
      <c r="A106" s="40">
        <v>17</v>
      </c>
      <c r="B106" s="12" t="s">
        <v>253</v>
      </c>
      <c r="C106" s="106">
        <f t="shared" si="0"/>
        <v>1170</v>
      </c>
    </row>
    <row r="107" spans="1:3" ht="12.75" customHeight="1">
      <c r="A107" s="40">
        <v>18</v>
      </c>
      <c r="B107" s="12" t="s">
        <v>255</v>
      </c>
      <c r="C107" s="106">
        <f t="shared" si="0"/>
        <v>1170</v>
      </c>
    </row>
    <row r="108" spans="1:3" ht="12.75" customHeight="1">
      <c r="A108" s="40">
        <v>19</v>
      </c>
      <c r="B108" s="12" t="s">
        <v>237</v>
      </c>
      <c r="C108" s="106">
        <f>600-30</f>
        <v>570</v>
      </c>
    </row>
    <row r="109" spans="1:3" ht="12.75" customHeight="1">
      <c r="A109" s="40">
        <v>20</v>
      </c>
      <c r="B109" s="12" t="s">
        <v>238</v>
      </c>
      <c r="C109" s="106">
        <f>600-30</f>
        <v>570</v>
      </c>
    </row>
    <row r="110" spans="1:3" ht="12.75" customHeight="1">
      <c r="A110" s="40">
        <v>21</v>
      </c>
      <c r="B110" s="12" t="s">
        <v>239</v>
      </c>
      <c r="C110" s="106">
        <f>650-30</f>
        <v>620</v>
      </c>
    </row>
    <row r="111" spans="1:5" ht="12.75" customHeight="1">
      <c r="A111" s="40">
        <v>22</v>
      </c>
      <c r="B111" s="12" t="s">
        <v>242</v>
      </c>
      <c r="C111" s="106">
        <f>650-30</f>
        <v>620</v>
      </c>
      <c r="E111" s="67"/>
    </row>
    <row r="112" spans="1:3" ht="12.75" customHeight="1">
      <c r="A112" s="40">
        <v>23</v>
      </c>
      <c r="B112" s="12" t="s">
        <v>243</v>
      </c>
      <c r="C112" s="106">
        <f>1000-30</f>
        <v>970</v>
      </c>
    </row>
    <row r="113" spans="1:3" ht="12.75" customHeight="1">
      <c r="A113" s="40">
        <v>24</v>
      </c>
      <c r="B113" s="12" t="s">
        <v>249</v>
      </c>
      <c r="C113" s="106">
        <f>1000-30</f>
        <v>970</v>
      </c>
    </row>
    <row r="114" spans="1:3" ht="12.75" customHeight="1">
      <c r="A114" s="40">
        <v>25</v>
      </c>
      <c r="B114" s="12" t="s">
        <v>250</v>
      </c>
      <c r="C114" s="106">
        <f>1000-30</f>
        <v>970</v>
      </c>
    </row>
    <row r="115" spans="1:3" ht="12.75" customHeight="1">
      <c r="A115" s="40">
        <v>26</v>
      </c>
      <c r="B115" s="12" t="s">
        <v>254</v>
      </c>
      <c r="C115" s="106">
        <f>1000-30</f>
        <v>970</v>
      </c>
    </row>
    <row r="116" spans="1:3" ht="12.75" customHeight="1">
      <c r="A116" s="40"/>
      <c r="B116" s="12"/>
      <c r="C116" s="106"/>
    </row>
    <row r="117" spans="1:5" ht="12.75" customHeight="1">
      <c r="A117" s="1">
        <v>16</v>
      </c>
      <c r="B117" s="11" t="s">
        <v>223</v>
      </c>
      <c r="C117" s="42">
        <f>26*30</f>
        <v>780</v>
      </c>
      <c r="E117" s="67"/>
    </row>
    <row r="118" spans="1:5" ht="12.75" customHeight="1">
      <c r="A118" s="1"/>
      <c r="B118" s="11"/>
      <c r="C118" s="42"/>
      <c r="E118" s="67"/>
    </row>
    <row r="119" spans="1:5" ht="12.75" customHeight="1">
      <c r="A119" s="1">
        <v>17</v>
      </c>
      <c r="B119" s="11" t="s">
        <v>258</v>
      </c>
      <c r="C119" s="42">
        <f>C120+C121+C122</f>
        <v>6060</v>
      </c>
      <c r="E119" s="67"/>
    </row>
    <row r="120" spans="1:5" ht="12.75" customHeight="1">
      <c r="A120" s="40">
        <v>1</v>
      </c>
      <c r="B120" s="12" t="s">
        <v>259</v>
      </c>
      <c r="C120" s="106">
        <v>4300</v>
      </c>
      <c r="E120" s="67"/>
    </row>
    <row r="121" spans="1:3" ht="12.75" customHeight="1">
      <c r="A121" s="40">
        <v>2</v>
      </c>
      <c r="B121" s="12" t="s">
        <v>173</v>
      </c>
      <c r="C121" s="106">
        <v>1700</v>
      </c>
    </row>
    <row r="122" spans="1:3" ht="12.75" customHeight="1">
      <c r="A122" s="40">
        <v>3</v>
      </c>
      <c r="B122" s="12" t="s">
        <v>16</v>
      </c>
      <c r="C122" s="106">
        <v>60</v>
      </c>
    </row>
    <row r="123" spans="1:3" ht="12.75" customHeight="1">
      <c r="A123" s="40"/>
      <c r="B123" s="12"/>
      <c r="C123" s="42"/>
    </row>
    <row r="124" spans="1:3" ht="12.75" customHeight="1">
      <c r="A124" s="1">
        <v>18</v>
      </c>
      <c r="B124" s="11" t="s">
        <v>16</v>
      </c>
      <c r="C124" s="105">
        <v>600</v>
      </c>
    </row>
    <row r="125" spans="1:3" ht="12.75" customHeight="1">
      <c r="A125" s="1"/>
      <c r="B125" s="11"/>
      <c r="C125" s="42"/>
    </row>
    <row r="126" spans="1:3" s="8" customFormat="1" ht="12.75" customHeight="1">
      <c r="A126" s="107">
        <v>19</v>
      </c>
      <c r="B126" s="64" t="s">
        <v>170</v>
      </c>
      <c r="C126" s="107">
        <v>246</v>
      </c>
    </row>
    <row r="127" spans="1:3" s="8" customFormat="1" ht="12.75" customHeight="1">
      <c r="A127" s="1"/>
      <c r="B127" s="11"/>
      <c r="C127" s="1"/>
    </row>
    <row r="128" spans="1:3" ht="12.75">
      <c r="A128" s="63">
        <v>20</v>
      </c>
      <c r="B128" s="11" t="s">
        <v>82</v>
      </c>
      <c r="C128" s="108">
        <f>(C19+C22+C25+C28+C31+C33+C68+C74+C77+C80+C83+C86+C88*0.4+C120+C121)*0.025</f>
        <v>1273.9750000000001</v>
      </c>
    </row>
    <row r="129" spans="1:3" ht="12.75">
      <c r="A129" s="109"/>
      <c r="B129" s="11"/>
      <c r="C129" s="108"/>
    </row>
    <row r="130" spans="1:3" ht="81" customHeight="1">
      <c r="A130" s="1">
        <v>21</v>
      </c>
      <c r="B130" s="11" t="s">
        <v>157</v>
      </c>
      <c r="C130" s="59">
        <v>78190</v>
      </c>
    </row>
    <row r="131" spans="1:3" ht="12.75">
      <c r="A131" s="1"/>
      <c r="B131" s="1"/>
      <c r="C131" s="1"/>
    </row>
    <row r="132" spans="1:3" ht="66" customHeight="1">
      <c r="A132" s="1">
        <v>22</v>
      </c>
      <c r="B132" s="100" t="s">
        <v>167</v>
      </c>
      <c r="C132" s="101">
        <v>45000</v>
      </c>
    </row>
    <row r="133" spans="1:3" ht="12.75" customHeight="1">
      <c r="A133" s="1"/>
      <c r="B133" s="100"/>
      <c r="C133" s="101"/>
    </row>
    <row r="134" spans="1:5" ht="12.75" customHeight="1">
      <c r="A134" s="1"/>
      <c r="B134" s="100" t="s">
        <v>227</v>
      </c>
      <c r="C134" s="101">
        <f>C19+C22+C25+C28+C31+C33+C34+C36+C47+C52+C56+C61+C66+C71+C74+C77+C80+C83+C86+C88+C117+C124+C126+C128+C130+C132+C119</f>
        <v>200910.875</v>
      </c>
      <c r="E134" s="67"/>
    </row>
    <row r="135" spans="1:3" ht="12.75" customHeight="1">
      <c r="A135" s="7"/>
      <c r="B135" s="118"/>
      <c r="C135" s="119"/>
    </row>
    <row r="136" spans="1:3" ht="12.75" customHeight="1">
      <c r="A136" s="7"/>
      <c r="B136" s="118"/>
      <c r="C136" s="119"/>
    </row>
    <row r="137" spans="1:3" ht="12.75" customHeight="1">
      <c r="A137" s="7"/>
      <c r="B137" s="118"/>
      <c r="C137" s="119"/>
    </row>
    <row r="138" spans="1:3" ht="12.75" customHeight="1">
      <c r="A138" s="7"/>
      <c r="B138" s="118"/>
      <c r="C138" s="119"/>
    </row>
    <row r="139" spans="1:3" ht="12.75" customHeight="1">
      <c r="A139" s="1"/>
      <c r="B139" s="11" t="s">
        <v>29</v>
      </c>
      <c r="C139" s="102">
        <f>C141+C143+C145</f>
        <v>20482.1</v>
      </c>
    </row>
    <row r="140" spans="1:3" ht="12.75" customHeight="1">
      <c r="A140" s="40"/>
      <c r="B140" s="12" t="s">
        <v>30</v>
      </c>
      <c r="C140" s="1"/>
    </row>
    <row r="141" spans="1:3" ht="12.75" customHeight="1">
      <c r="A141" s="40">
        <v>1</v>
      </c>
      <c r="B141" s="11" t="s">
        <v>5</v>
      </c>
      <c r="C141" s="103">
        <v>2943.8</v>
      </c>
    </row>
    <row r="142" spans="1:3" ht="12.75" customHeight="1">
      <c r="A142" s="40"/>
      <c r="B142" s="12" t="s">
        <v>9</v>
      </c>
      <c r="C142" s="103"/>
    </row>
    <row r="143" spans="1:3" ht="12.75" customHeight="1">
      <c r="A143" s="40">
        <v>2</v>
      </c>
      <c r="B143" s="11" t="s">
        <v>4</v>
      </c>
      <c r="C143" s="103">
        <v>1038.3</v>
      </c>
    </row>
    <row r="144" spans="1:3" ht="12.75" customHeight="1">
      <c r="A144" s="40">
        <v>3</v>
      </c>
      <c r="B144" s="11" t="s">
        <v>70</v>
      </c>
      <c r="C144" s="40"/>
    </row>
    <row r="145" spans="1:3" ht="12.75" customHeight="1">
      <c r="A145" s="40"/>
      <c r="B145" s="11" t="s">
        <v>256</v>
      </c>
      <c r="C145" s="104">
        <v>16500</v>
      </c>
    </row>
    <row r="146" spans="1:3" ht="12.75" customHeight="1">
      <c r="A146" s="40"/>
      <c r="B146" s="11"/>
      <c r="C146" s="104"/>
    </row>
    <row r="147" spans="1:3" ht="12.75" customHeight="1">
      <c r="A147" s="40"/>
      <c r="B147" s="11" t="s">
        <v>257</v>
      </c>
      <c r="C147" s="104"/>
    </row>
    <row r="148" spans="1:3" ht="12.75" customHeight="1">
      <c r="A148" s="40"/>
      <c r="B148" s="12" t="s">
        <v>70</v>
      </c>
      <c r="C148" s="104"/>
    </row>
    <row r="149" spans="1:3" ht="12.75" customHeight="1">
      <c r="A149" s="40"/>
      <c r="B149" s="12" t="s">
        <v>256</v>
      </c>
      <c r="C149" s="59">
        <f>C145*0.025</f>
        <v>412.5</v>
      </c>
    </row>
    <row r="150" spans="1:3" ht="12.75" customHeight="1">
      <c r="A150" s="1"/>
      <c r="B150" s="100"/>
      <c r="C150" s="101"/>
    </row>
    <row r="151" spans="1:3" s="111" customFormat="1" ht="12.75" customHeight="1">
      <c r="A151" s="112"/>
      <c r="B151" s="11" t="s">
        <v>142</v>
      </c>
      <c r="C151" s="42">
        <f>C134+C139+C149</f>
        <v>221805.475</v>
      </c>
    </row>
    <row r="152" spans="1:3" s="111" customFormat="1" ht="12.75" customHeight="1">
      <c r="A152" s="113"/>
      <c r="B152" s="114"/>
      <c r="C152" s="115"/>
    </row>
    <row r="153" ht="12.75" customHeight="1"/>
    <row r="154" spans="2:3" ht="12.75" customHeight="1">
      <c r="B154" s="96" t="s">
        <v>181</v>
      </c>
      <c r="C154" s="58">
        <v>200911</v>
      </c>
    </row>
    <row r="155" spans="2:3" ht="12.75" customHeight="1">
      <c r="B155" s="96"/>
      <c r="C155" s="85"/>
    </row>
    <row r="156" spans="2:3" ht="12.75" customHeight="1">
      <c r="B156" s="116" t="s">
        <v>182</v>
      </c>
      <c r="C156" s="117">
        <f>C151-C154</f>
        <v>20894.475000000006</v>
      </c>
    </row>
    <row r="157" ht="12.75" customHeight="1"/>
    <row r="158" ht="12.75" customHeight="1"/>
    <row r="159" ht="12.75" customHeight="1">
      <c r="B159" s="77" t="s">
        <v>148</v>
      </c>
    </row>
    <row r="160" ht="12.75" customHeight="1">
      <c r="B160" s="77" t="s">
        <v>149</v>
      </c>
    </row>
    <row r="161" spans="2:3" ht="12.75" customHeight="1">
      <c r="B161" s="77" t="s">
        <v>150</v>
      </c>
      <c r="C161" s="51" t="s">
        <v>151</v>
      </c>
    </row>
    <row r="162" ht="12.75" customHeight="1"/>
    <row r="163" ht="12.75" customHeight="1">
      <c r="C163" s="67"/>
    </row>
    <row r="164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</sheetData>
  <mergeCells count="6">
    <mergeCell ref="A8:C8"/>
    <mergeCell ref="A9:C9"/>
    <mergeCell ref="A10:C10"/>
    <mergeCell ref="A12:A13"/>
    <mergeCell ref="B12:B13"/>
    <mergeCell ref="C12:C13"/>
  </mergeCells>
  <printOptions/>
  <pageMargins left="1.1811023622047245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8"/>
  <sheetViews>
    <sheetView workbookViewId="0" topLeftCell="A133">
      <selection activeCell="A1" sqref="A1:IV16384"/>
    </sheetView>
  </sheetViews>
  <sheetFormatPr defaultColWidth="9.140625" defaultRowHeight="12.75"/>
  <cols>
    <col min="1" max="1" width="8.00390625" style="87" customWidth="1"/>
    <col min="2" max="2" width="45.57421875" style="0" customWidth="1"/>
    <col min="3" max="3" width="39.8515625" style="0" customWidth="1"/>
  </cols>
  <sheetData>
    <row r="1" ht="12.75">
      <c r="C1" s="76" t="s">
        <v>3</v>
      </c>
    </row>
    <row r="2" ht="12.75">
      <c r="C2" s="76" t="s">
        <v>143</v>
      </c>
    </row>
    <row r="3" ht="12.75">
      <c r="C3" s="76" t="s">
        <v>144</v>
      </c>
    </row>
    <row r="4" ht="12.75">
      <c r="C4" s="76" t="s">
        <v>145</v>
      </c>
    </row>
    <row r="5" ht="12.75">
      <c r="C5" s="76" t="s">
        <v>146</v>
      </c>
    </row>
    <row r="6" ht="12.75">
      <c r="C6" s="76" t="s">
        <v>147</v>
      </c>
    </row>
    <row r="8" spans="1:3" ht="12.75">
      <c r="A8" s="148" t="s">
        <v>152</v>
      </c>
      <c r="B8" s="148"/>
      <c r="C8" s="148"/>
    </row>
    <row r="9" spans="1:3" ht="12.75">
      <c r="A9" s="149" t="s">
        <v>153</v>
      </c>
      <c r="B9" s="149"/>
      <c r="C9" s="149"/>
    </row>
    <row r="10" spans="1:3" ht="12.75">
      <c r="A10" s="149" t="s">
        <v>155</v>
      </c>
      <c r="B10" s="149"/>
      <c r="C10" s="149"/>
    </row>
    <row r="11" spans="1:3" ht="13.5" thickBot="1">
      <c r="A11" s="88"/>
      <c r="B11" s="15"/>
      <c r="C11" s="15"/>
    </row>
    <row r="12" spans="1:3" ht="12.75">
      <c r="A12" s="158" t="s">
        <v>0</v>
      </c>
      <c r="B12" s="160" t="s">
        <v>1</v>
      </c>
      <c r="C12" s="162" t="s">
        <v>8</v>
      </c>
    </row>
    <row r="13" spans="1:3" ht="13.5" thickBot="1">
      <c r="A13" s="159"/>
      <c r="B13" s="161"/>
      <c r="C13" s="163"/>
    </row>
    <row r="14" spans="1:3" ht="12.75">
      <c r="A14" s="110"/>
      <c r="B14" s="80"/>
      <c r="C14" s="80"/>
    </row>
    <row r="15" spans="1:3" ht="15">
      <c r="A15" s="1">
        <v>1</v>
      </c>
      <c r="B15" s="78" t="s">
        <v>168</v>
      </c>
      <c r="C15" s="1"/>
    </row>
    <row r="16" spans="1:3" ht="15">
      <c r="A16" s="40"/>
      <c r="B16" s="78" t="s">
        <v>169</v>
      </c>
      <c r="C16" s="1"/>
    </row>
    <row r="17" spans="1:3" ht="12.75">
      <c r="A17" s="40"/>
      <c r="B17" s="1"/>
      <c r="C17" s="1"/>
    </row>
    <row r="18" spans="1:3" ht="12.75">
      <c r="A18" s="40">
        <v>1</v>
      </c>
      <c r="B18" s="11" t="s">
        <v>10</v>
      </c>
      <c r="C18" s="59"/>
    </row>
    <row r="19" spans="1:3" ht="12.75">
      <c r="A19" s="40"/>
      <c r="B19" s="12" t="s">
        <v>162</v>
      </c>
      <c r="C19" s="59">
        <v>13993</v>
      </c>
    </row>
    <row r="20" spans="1:3" ht="12.75">
      <c r="A20" s="40"/>
      <c r="B20" s="11"/>
      <c r="C20" s="59"/>
    </row>
    <row r="21" spans="1:3" ht="12.75">
      <c r="A21" s="40">
        <v>2</v>
      </c>
      <c r="B21" s="11" t="s">
        <v>163</v>
      </c>
      <c r="C21" s="59"/>
    </row>
    <row r="22" spans="1:3" ht="12.75">
      <c r="A22" s="40"/>
      <c r="B22" s="12" t="s">
        <v>162</v>
      </c>
      <c r="C22" s="59">
        <v>3775</v>
      </c>
    </row>
    <row r="23" spans="1:3" ht="12.75">
      <c r="A23" s="40"/>
      <c r="B23" s="11"/>
      <c r="C23" s="59"/>
    </row>
    <row r="24" spans="1:3" ht="12.75">
      <c r="A24" s="40">
        <v>3</v>
      </c>
      <c r="B24" s="11" t="s">
        <v>164</v>
      </c>
      <c r="C24" s="59"/>
    </row>
    <row r="25" spans="1:3" ht="12.75">
      <c r="A25" s="40"/>
      <c r="B25" s="12" t="s">
        <v>165</v>
      </c>
      <c r="C25" s="59">
        <v>409</v>
      </c>
    </row>
    <row r="26" spans="1:3" ht="12.75">
      <c r="A26" s="40"/>
      <c r="B26" s="11"/>
      <c r="C26" s="1"/>
    </row>
    <row r="27" spans="1:3" ht="12.75">
      <c r="A27" s="40">
        <v>4</v>
      </c>
      <c r="B27" s="11" t="s">
        <v>166</v>
      </c>
      <c r="C27" s="1"/>
    </row>
    <row r="28" spans="1:3" ht="12.75">
      <c r="A28" s="40"/>
      <c r="B28" s="12" t="s">
        <v>165</v>
      </c>
      <c r="C28" s="1">
        <v>500</v>
      </c>
    </row>
    <row r="29" spans="1:3" ht="12.75">
      <c r="A29" s="40"/>
      <c r="B29" s="12"/>
      <c r="C29" s="1"/>
    </row>
    <row r="30" spans="1:3" ht="12.75">
      <c r="A30" s="40">
        <v>5</v>
      </c>
      <c r="B30" s="11" t="s">
        <v>55</v>
      </c>
      <c r="C30" s="1"/>
    </row>
    <row r="31" spans="1:3" ht="12.75">
      <c r="A31" s="1"/>
      <c r="B31" s="12" t="s">
        <v>11</v>
      </c>
      <c r="C31" s="59">
        <v>957</v>
      </c>
    </row>
    <row r="32" spans="1:3" ht="12.75">
      <c r="A32" s="1"/>
      <c r="B32" s="1"/>
      <c r="C32" s="1"/>
    </row>
    <row r="33" spans="1:3" ht="38.25">
      <c r="A33" s="1">
        <v>2</v>
      </c>
      <c r="B33" s="11" t="s">
        <v>156</v>
      </c>
      <c r="C33" s="59">
        <v>8000</v>
      </c>
    </row>
    <row r="34" spans="1:3" ht="12.75">
      <c r="A34" s="40"/>
      <c r="B34" s="12" t="s">
        <v>16</v>
      </c>
      <c r="C34" s="59">
        <v>250</v>
      </c>
    </row>
    <row r="35" spans="1:3" ht="12.75">
      <c r="A35" s="40"/>
      <c r="B35" s="12"/>
      <c r="C35" s="59"/>
    </row>
    <row r="36" spans="1:3" ht="12.75">
      <c r="A36" s="1">
        <v>3</v>
      </c>
      <c r="B36" s="11" t="s">
        <v>73</v>
      </c>
      <c r="C36" s="102">
        <f>C38+C39+C40+C41+C42+C43+C44+C45</f>
        <v>1415.0000000000002</v>
      </c>
    </row>
    <row r="37" spans="1:3" ht="12.75">
      <c r="A37" s="40"/>
      <c r="B37" s="11"/>
      <c r="C37" s="59"/>
    </row>
    <row r="38" spans="1:3" ht="12.75">
      <c r="A38" s="40">
        <v>1</v>
      </c>
      <c r="B38" s="12" t="s">
        <v>31</v>
      </c>
      <c r="C38" s="104">
        <v>141</v>
      </c>
    </row>
    <row r="39" spans="1:3" ht="12.75">
      <c r="A39" s="40">
        <v>2</v>
      </c>
      <c r="B39" s="12" t="s">
        <v>34</v>
      </c>
      <c r="C39" s="104">
        <v>111</v>
      </c>
    </row>
    <row r="40" spans="1:5" ht="12.75">
      <c r="A40" s="40">
        <v>3</v>
      </c>
      <c r="B40" s="12" t="s">
        <v>218</v>
      </c>
      <c r="C40" s="103">
        <v>134.1</v>
      </c>
      <c r="E40" s="66"/>
    </row>
    <row r="41" spans="1:3" ht="12.75">
      <c r="A41" s="40">
        <v>4</v>
      </c>
      <c r="B41" s="12" t="s">
        <v>37</v>
      </c>
      <c r="C41" s="103">
        <v>129.5</v>
      </c>
    </row>
    <row r="42" spans="1:3" ht="12.75">
      <c r="A42" s="40">
        <v>5</v>
      </c>
      <c r="B42" s="12" t="s">
        <v>40</v>
      </c>
      <c r="C42" s="103">
        <v>147.8</v>
      </c>
    </row>
    <row r="43" spans="1:5" ht="12.75">
      <c r="A43" s="40">
        <v>6</v>
      </c>
      <c r="B43" s="12" t="s">
        <v>41</v>
      </c>
      <c r="C43" s="103">
        <v>153.7</v>
      </c>
      <c r="E43" s="66"/>
    </row>
    <row r="44" spans="1:3" ht="12.75">
      <c r="A44" s="40">
        <v>7</v>
      </c>
      <c r="B44" s="12" t="s">
        <v>219</v>
      </c>
      <c r="C44" s="103">
        <v>373.7</v>
      </c>
    </row>
    <row r="45" spans="1:3" ht="12.75">
      <c r="A45" s="40">
        <v>8</v>
      </c>
      <c r="B45" s="12" t="s">
        <v>220</v>
      </c>
      <c r="C45" s="103">
        <v>224.2</v>
      </c>
    </row>
    <row r="46" spans="1:3" ht="12.75">
      <c r="A46" s="109"/>
      <c r="B46" s="20"/>
      <c r="C46" s="20"/>
    </row>
    <row r="47" spans="1:3" ht="12.75">
      <c r="A47" s="1">
        <v>4</v>
      </c>
      <c r="B47" s="11" t="s">
        <v>217</v>
      </c>
      <c r="C47" s="102">
        <f>C48+C49+C50</f>
        <v>678.3</v>
      </c>
    </row>
    <row r="48" spans="1:3" ht="12.75">
      <c r="A48" s="40">
        <v>1</v>
      </c>
      <c r="B48" s="12" t="s">
        <v>32</v>
      </c>
      <c r="C48" s="103">
        <v>107.6</v>
      </c>
    </row>
    <row r="49" spans="1:3" ht="12.75">
      <c r="A49" s="40">
        <v>2</v>
      </c>
      <c r="B49" s="12" t="s">
        <v>224</v>
      </c>
      <c r="C49" s="103">
        <v>275.5</v>
      </c>
    </row>
    <row r="50" spans="1:3" ht="12.75">
      <c r="A50" s="40">
        <v>3</v>
      </c>
      <c r="B50" s="12" t="s">
        <v>225</v>
      </c>
      <c r="C50" s="103">
        <v>295.2</v>
      </c>
    </row>
    <row r="51" spans="1:3" ht="12.75">
      <c r="A51" s="40"/>
      <c r="B51" s="12"/>
      <c r="C51" s="104"/>
    </row>
    <row r="52" spans="1:3" ht="12.75">
      <c r="A52" s="1">
        <v>5</v>
      </c>
      <c r="B52" s="11" t="s">
        <v>35</v>
      </c>
      <c r="C52" s="102">
        <f>C53+C54</f>
        <v>513.8</v>
      </c>
    </row>
    <row r="53" spans="1:3" ht="12.75">
      <c r="A53" s="40">
        <v>1</v>
      </c>
      <c r="B53" s="12" t="s">
        <v>32</v>
      </c>
      <c r="C53" s="103">
        <v>131.8</v>
      </c>
    </row>
    <row r="54" spans="1:3" ht="12.75">
      <c r="A54" s="40">
        <v>2</v>
      </c>
      <c r="B54" s="12" t="s">
        <v>224</v>
      </c>
      <c r="C54" s="104">
        <v>382</v>
      </c>
    </row>
    <row r="55" spans="1:3" ht="12.75">
      <c r="A55" s="40"/>
      <c r="B55" s="12"/>
      <c r="C55" s="104"/>
    </row>
    <row r="56" spans="1:3" ht="12.75">
      <c r="A56" s="1">
        <v>6</v>
      </c>
      <c r="B56" s="11" t="s">
        <v>45</v>
      </c>
      <c r="C56" s="102">
        <f>C57+C58+C59</f>
        <v>984.4000000000001</v>
      </c>
    </row>
    <row r="57" spans="1:3" ht="12.75">
      <c r="A57" s="40">
        <v>1</v>
      </c>
      <c r="B57" s="12" t="s">
        <v>32</v>
      </c>
      <c r="C57" s="103">
        <v>196.3</v>
      </c>
    </row>
    <row r="58" spans="1:3" ht="12.75">
      <c r="A58" s="40">
        <v>2</v>
      </c>
      <c r="B58" s="12" t="s">
        <v>224</v>
      </c>
      <c r="C58" s="104">
        <v>296</v>
      </c>
    </row>
    <row r="59" spans="1:3" ht="12.75">
      <c r="A59" s="40">
        <v>3</v>
      </c>
      <c r="B59" s="12" t="s">
        <v>225</v>
      </c>
      <c r="C59" s="103">
        <v>492.1</v>
      </c>
    </row>
    <row r="60" spans="1:3" ht="12.75">
      <c r="A60" s="40"/>
      <c r="B60" s="12"/>
      <c r="C60" s="103"/>
    </row>
    <row r="61" spans="1:3" ht="12.75">
      <c r="A61" s="1">
        <v>7</v>
      </c>
      <c r="B61" s="11" t="s">
        <v>221</v>
      </c>
      <c r="C61" s="102">
        <f>C62+C63+C64</f>
        <v>585</v>
      </c>
    </row>
    <row r="62" spans="1:3" ht="12.75">
      <c r="A62" s="40">
        <v>1</v>
      </c>
      <c r="B62" s="12" t="s">
        <v>32</v>
      </c>
      <c r="C62" s="104">
        <v>100</v>
      </c>
    </row>
    <row r="63" spans="1:3" ht="12.75">
      <c r="A63" s="40">
        <v>2</v>
      </c>
      <c r="B63" s="12" t="s">
        <v>224</v>
      </c>
      <c r="C63" s="104">
        <v>200</v>
      </c>
    </row>
    <row r="64" spans="1:3" ht="12.75">
      <c r="A64" s="40">
        <v>3</v>
      </c>
      <c r="B64" s="12" t="s">
        <v>225</v>
      </c>
      <c r="C64" s="104">
        <v>285</v>
      </c>
    </row>
    <row r="65" spans="1:3" ht="12.75">
      <c r="A65" s="40"/>
      <c r="B65" s="12"/>
      <c r="C65" s="103"/>
    </row>
    <row r="66" spans="1:3" ht="12.75">
      <c r="A66" s="1">
        <v>8</v>
      </c>
      <c r="B66" s="11" t="s">
        <v>38</v>
      </c>
      <c r="C66" s="102">
        <f>C67+C68</f>
        <v>3980.4</v>
      </c>
    </row>
    <row r="67" spans="1:3" ht="12.75">
      <c r="A67" s="40">
        <v>1</v>
      </c>
      <c r="B67" s="12" t="s">
        <v>32</v>
      </c>
      <c r="C67" s="103">
        <v>133.4</v>
      </c>
    </row>
    <row r="68" spans="1:3" ht="12.75">
      <c r="A68" s="40">
        <v>2</v>
      </c>
      <c r="B68" s="12" t="s">
        <v>226</v>
      </c>
      <c r="C68" s="104">
        <v>3847</v>
      </c>
    </row>
    <row r="69" spans="1:3" ht="12.75">
      <c r="A69" s="40"/>
      <c r="B69" s="12"/>
      <c r="C69" s="104"/>
    </row>
    <row r="70" spans="1:3" ht="12.75">
      <c r="A70" s="1">
        <v>9</v>
      </c>
      <c r="B70" s="11" t="s">
        <v>228</v>
      </c>
      <c r="C70" s="104"/>
    </row>
    <row r="71" spans="1:3" ht="12.75">
      <c r="A71" s="40"/>
      <c r="B71" s="12" t="s">
        <v>229</v>
      </c>
      <c r="C71" s="59">
        <v>450</v>
      </c>
    </row>
    <row r="72" spans="1:3" ht="12.75">
      <c r="A72" s="40"/>
      <c r="B72" s="11"/>
      <c r="C72" s="59"/>
    </row>
    <row r="73" spans="1:3" ht="12.75">
      <c r="A73" s="1">
        <v>10</v>
      </c>
      <c r="B73" s="11" t="s">
        <v>158</v>
      </c>
      <c r="C73" s="59"/>
    </row>
    <row r="74" spans="1:3" ht="12.75">
      <c r="A74" s="40"/>
      <c r="B74" s="12" t="s">
        <v>159</v>
      </c>
      <c r="C74" s="105">
        <v>2500</v>
      </c>
    </row>
    <row r="75" spans="1:3" ht="12.75">
      <c r="A75" s="40"/>
      <c r="B75" s="11"/>
      <c r="C75" s="59"/>
    </row>
    <row r="76" spans="1:3" ht="12.75">
      <c r="A76" s="1">
        <v>11</v>
      </c>
      <c r="B76" s="11" t="s">
        <v>160</v>
      </c>
      <c r="C76" s="59"/>
    </row>
    <row r="77" spans="1:3" ht="12.75">
      <c r="A77" s="1"/>
      <c r="B77" s="12" t="s">
        <v>161</v>
      </c>
      <c r="C77" s="59">
        <v>500</v>
      </c>
    </row>
    <row r="78" spans="1:3" ht="12.75">
      <c r="A78" s="1"/>
      <c r="B78" s="11"/>
      <c r="C78" s="59"/>
    </row>
    <row r="79" spans="1:3" ht="12.75">
      <c r="A79" s="1">
        <v>12</v>
      </c>
      <c r="B79" s="11" t="s">
        <v>171</v>
      </c>
      <c r="C79" s="59"/>
    </row>
    <row r="80" spans="1:3" ht="12.75">
      <c r="A80" s="1"/>
      <c r="B80" s="12" t="s">
        <v>172</v>
      </c>
      <c r="C80" s="105">
        <v>1000</v>
      </c>
    </row>
    <row r="81" spans="1:3" ht="12.75">
      <c r="A81" s="1"/>
      <c r="B81" s="11"/>
      <c r="C81" s="59"/>
    </row>
    <row r="82" spans="1:3" ht="12.75">
      <c r="A82" s="1">
        <v>13</v>
      </c>
      <c r="B82" s="11" t="s">
        <v>177</v>
      </c>
      <c r="C82" s="59"/>
    </row>
    <row r="83" spans="1:3" ht="12.75">
      <c r="A83" s="40"/>
      <c r="B83" s="12" t="s">
        <v>173</v>
      </c>
      <c r="C83" s="99">
        <v>350</v>
      </c>
    </row>
    <row r="84" spans="1:3" ht="12.75" customHeight="1">
      <c r="A84" s="40"/>
      <c r="B84" s="11"/>
      <c r="C84" s="42"/>
    </row>
    <row r="85" spans="1:3" ht="12.75" customHeight="1">
      <c r="A85" s="1">
        <v>14</v>
      </c>
      <c r="B85" s="11" t="s">
        <v>175</v>
      </c>
      <c r="C85" s="42"/>
    </row>
    <row r="86" spans="1:3" ht="24.75" customHeight="1">
      <c r="A86" s="40"/>
      <c r="B86" s="12" t="s">
        <v>176</v>
      </c>
      <c r="C86" s="42">
        <v>600</v>
      </c>
    </row>
    <row r="87" spans="1:3" ht="12.75" customHeight="1">
      <c r="A87" s="40"/>
      <c r="B87" s="12"/>
      <c r="C87" s="42"/>
    </row>
    <row r="88" spans="1:3" ht="12.75" customHeight="1">
      <c r="A88" s="1">
        <v>15</v>
      </c>
      <c r="B88" s="11" t="s">
        <v>222</v>
      </c>
      <c r="C88" s="42">
        <f>C90+C91+C92+C93+C94+C95+C96+C97+C98+C99+C100+C101+C102+C103+C104+C105+C106+C107+C108+C109+C110+C111+C112+C113+C114+C115</f>
        <v>31320</v>
      </c>
    </row>
    <row r="89" spans="1:3" ht="12.75" customHeight="1">
      <c r="A89" s="40"/>
      <c r="B89" s="11"/>
      <c r="C89" s="42"/>
    </row>
    <row r="90" spans="1:3" ht="12.75" customHeight="1">
      <c r="A90" s="40">
        <v>1</v>
      </c>
      <c r="B90" s="12" t="s">
        <v>230</v>
      </c>
      <c r="C90" s="106">
        <f>1200-30</f>
        <v>1170</v>
      </c>
    </row>
    <row r="91" spans="1:3" ht="12.75" customHeight="1">
      <c r="A91" s="40">
        <v>2</v>
      </c>
      <c r="B91" s="12" t="s">
        <v>231</v>
      </c>
      <c r="C91" s="106">
        <f>1200-30</f>
        <v>1170</v>
      </c>
    </row>
    <row r="92" spans="1:3" ht="12.75" customHeight="1">
      <c r="A92" s="40">
        <v>3</v>
      </c>
      <c r="B92" s="12" t="s">
        <v>232</v>
      </c>
      <c r="C92" s="106">
        <f>6000-30</f>
        <v>5970</v>
      </c>
    </row>
    <row r="93" spans="1:3" ht="12.75" customHeight="1">
      <c r="A93" s="40">
        <v>4</v>
      </c>
      <c r="B93" s="12" t="s">
        <v>233</v>
      </c>
      <c r="C93" s="106">
        <f>1200-30</f>
        <v>1170</v>
      </c>
    </row>
    <row r="94" spans="1:3" ht="12.75" customHeight="1">
      <c r="A94" s="40">
        <v>5</v>
      </c>
      <c r="B94" s="12" t="s">
        <v>234</v>
      </c>
      <c r="C94" s="106">
        <f>1200-30</f>
        <v>1170</v>
      </c>
    </row>
    <row r="95" spans="1:3" ht="12.75" customHeight="1">
      <c r="A95" s="40">
        <v>6</v>
      </c>
      <c r="B95" s="12" t="s">
        <v>235</v>
      </c>
      <c r="C95" s="106">
        <f>1200-30</f>
        <v>1170</v>
      </c>
    </row>
    <row r="96" spans="1:3" ht="12.75" customHeight="1">
      <c r="A96" s="40">
        <v>7</v>
      </c>
      <c r="B96" s="12" t="s">
        <v>236</v>
      </c>
      <c r="C96" s="106">
        <f>1200-30</f>
        <v>1170</v>
      </c>
    </row>
    <row r="97" spans="1:3" ht="12.75" customHeight="1">
      <c r="A97" s="40">
        <v>8</v>
      </c>
      <c r="B97" s="12" t="s">
        <v>240</v>
      </c>
      <c r="C97" s="106">
        <f>1200-30</f>
        <v>1170</v>
      </c>
    </row>
    <row r="98" spans="1:3" ht="12.75" customHeight="1">
      <c r="A98" s="40">
        <v>9</v>
      </c>
      <c r="B98" s="12" t="s">
        <v>241</v>
      </c>
      <c r="C98" s="106">
        <f>800-30</f>
        <v>770</v>
      </c>
    </row>
    <row r="99" spans="1:3" ht="12.75" customHeight="1">
      <c r="A99" s="40">
        <v>10</v>
      </c>
      <c r="B99" s="12" t="s">
        <v>244</v>
      </c>
      <c r="C99" s="106">
        <f>1200-30</f>
        <v>1170</v>
      </c>
    </row>
    <row r="100" spans="1:3" ht="12.75" customHeight="1">
      <c r="A100" s="40">
        <v>11</v>
      </c>
      <c r="B100" s="12" t="s">
        <v>245</v>
      </c>
      <c r="C100" s="106">
        <f>1200-30</f>
        <v>1170</v>
      </c>
    </row>
    <row r="101" spans="1:3" ht="12.75" customHeight="1">
      <c r="A101" s="40">
        <v>12</v>
      </c>
      <c r="B101" s="12" t="s">
        <v>246</v>
      </c>
      <c r="C101" s="106">
        <f>800-30</f>
        <v>770</v>
      </c>
    </row>
    <row r="102" spans="1:3" ht="12.75" customHeight="1">
      <c r="A102" s="40">
        <v>13</v>
      </c>
      <c r="B102" s="12" t="s">
        <v>247</v>
      </c>
      <c r="C102" s="106">
        <f aca="true" t="shared" si="0" ref="C102:C107">1200-30</f>
        <v>1170</v>
      </c>
    </row>
    <row r="103" spans="1:3" ht="12.75" customHeight="1">
      <c r="A103" s="40">
        <v>14</v>
      </c>
      <c r="B103" s="12" t="s">
        <v>248</v>
      </c>
      <c r="C103" s="106">
        <f t="shared" si="0"/>
        <v>1170</v>
      </c>
    </row>
    <row r="104" spans="1:3" ht="12.75" customHeight="1">
      <c r="A104" s="40">
        <v>15</v>
      </c>
      <c r="B104" s="12" t="s">
        <v>251</v>
      </c>
      <c r="C104" s="106">
        <f t="shared" si="0"/>
        <v>1170</v>
      </c>
    </row>
    <row r="105" spans="1:3" ht="12.75" customHeight="1">
      <c r="A105" s="40">
        <v>16</v>
      </c>
      <c r="B105" s="12" t="s">
        <v>252</v>
      </c>
      <c r="C105" s="106">
        <f t="shared" si="0"/>
        <v>1170</v>
      </c>
    </row>
    <row r="106" spans="1:3" ht="12.75" customHeight="1">
      <c r="A106" s="40">
        <v>17</v>
      </c>
      <c r="B106" s="12" t="s">
        <v>253</v>
      </c>
      <c r="C106" s="106">
        <f t="shared" si="0"/>
        <v>1170</v>
      </c>
    </row>
    <row r="107" spans="1:3" ht="12.75" customHeight="1">
      <c r="A107" s="40">
        <v>18</v>
      </c>
      <c r="B107" s="12" t="s">
        <v>255</v>
      </c>
      <c r="C107" s="106">
        <f t="shared" si="0"/>
        <v>1170</v>
      </c>
    </row>
    <row r="108" spans="1:3" ht="12.75" customHeight="1">
      <c r="A108" s="40">
        <v>19</v>
      </c>
      <c r="B108" s="12" t="s">
        <v>237</v>
      </c>
      <c r="C108" s="106">
        <f>600-30</f>
        <v>570</v>
      </c>
    </row>
    <row r="109" spans="1:3" ht="12.75" customHeight="1">
      <c r="A109" s="40">
        <v>20</v>
      </c>
      <c r="B109" s="12" t="s">
        <v>238</v>
      </c>
      <c r="C109" s="106">
        <f>600-30</f>
        <v>570</v>
      </c>
    </row>
    <row r="110" spans="1:3" ht="12.75" customHeight="1">
      <c r="A110" s="40">
        <v>21</v>
      </c>
      <c r="B110" s="12" t="s">
        <v>239</v>
      </c>
      <c r="C110" s="106">
        <f>650-30</f>
        <v>620</v>
      </c>
    </row>
    <row r="111" spans="1:5" ht="12.75" customHeight="1">
      <c r="A111" s="40">
        <v>22</v>
      </c>
      <c r="B111" s="12" t="s">
        <v>242</v>
      </c>
      <c r="C111" s="106">
        <f>650-30</f>
        <v>620</v>
      </c>
      <c r="E111" s="67"/>
    </row>
    <row r="112" spans="1:3" ht="12.75" customHeight="1">
      <c r="A112" s="40">
        <v>23</v>
      </c>
      <c r="B112" s="12" t="s">
        <v>243</v>
      </c>
      <c r="C112" s="106">
        <f>1000-30</f>
        <v>970</v>
      </c>
    </row>
    <row r="113" spans="1:3" ht="12.75" customHeight="1">
      <c r="A113" s="40">
        <v>24</v>
      </c>
      <c r="B113" s="12" t="s">
        <v>249</v>
      </c>
      <c r="C113" s="106">
        <f>1000-30</f>
        <v>970</v>
      </c>
    </row>
    <row r="114" spans="1:3" ht="12.75" customHeight="1">
      <c r="A114" s="40">
        <v>25</v>
      </c>
      <c r="B114" s="12" t="s">
        <v>250</v>
      </c>
      <c r="C114" s="106">
        <f>1000-30</f>
        <v>970</v>
      </c>
    </row>
    <row r="115" spans="1:3" ht="12.75" customHeight="1">
      <c r="A115" s="40">
        <v>26</v>
      </c>
      <c r="B115" s="12" t="s">
        <v>254</v>
      </c>
      <c r="C115" s="106">
        <f>1000-30</f>
        <v>970</v>
      </c>
    </row>
    <row r="116" spans="1:3" ht="12.75" customHeight="1">
      <c r="A116" s="40"/>
      <c r="B116" s="12"/>
      <c r="C116" s="106"/>
    </row>
    <row r="117" spans="1:5" ht="12.75" customHeight="1">
      <c r="A117" s="1">
        <v>16</v>
      </c>
      <c r="B117" s="11" t="s">
        <v>223</v>
      </c>
      <c r="C117" s="42">
        <f>26*30</f>
        <v>780</v>
      </c>
      <c r="E117" s="67"/>
    </row>
    <row r="118" spans="1:3" ht="12.75" customHeight="1">
      <c r="A118" s="40"/>
      <c r="B118" s="12"/>
      <c r="C118" s="42"/>
    </row>
    <row r="119" spans="1:3" ht="12.75" customHeight="1">
      <c r="A119" s="1">
        <v>17</v>
      </c>
      <c r="B119" s="11" t="s">
        <v>16</v>
      </c>
      <c r="C119" s="105">
        <v>700</v>
      </c>
    </row>
    <row r="120" spans="1:3" ht="12.75" customHeight="1">
      <c r="A120" s="1"/>
      <c r="B120" s="11"/>
      <c r="C120" s="42"/>
    </row>
    <row r="121" spans="1:3" s="8" customFormat="1" ht="12.75" customHeight="1">
      <c r="A121" s="107">
        <v>18</v>
      </c>
      <c r="B121" s="64" t="s">
        <v>170</v>
      </c>
      <c r="C121" s="107">
        <v>2256</v>
      </c>
    </row>
    <row r="122" spans="1:3" s="8" customFormat="1" ht="12.75" customHeight="1">
      <c r="A122" s="1"/>
      <c r="B122" s="11"/>
      <c r="C122" s="1"/>
    </row>
    <row r="123" spans="1:3" ht="12.75">
      <c r="A123" s="63">
        <v>19</v>
      </c>
      <c r="B123" s="11" t="s">
        <v>82</v>
      </c>
      <c r="C123" s="108">
        <f>(C19+C22+C25+C28+C31+C33+C68+C74+C77+C80+C83+C86+C88*0.4)*0.025</f>
        <v>1223.9750000000001</v>
      </c>
    </row>
    <row r="124" spans="1:3" ht="12.75">
      <c r="A124" s="109"/>
      <c r="B124" s="11"/>
      <c r="C124" s="108"/>
    </row>
    <row r="125" spans="1:3" ht="81" customHeight="1">
      <c r="A125" s="1">
        <v>20</v>
      </c>
      <c r="B125" s="11" t="s">
        <v>157</v>
      </c>
      <c r="C125" s="59">
        <v>78190</v>
      </c>
    </row>
    <row r="126" spans="1:3" ht="12.75">
      <c r="A126" s="1"/>
      <c r="B126" s="1"/>
      <c r="C126" s="1"/>
    </row>
    <row r="127" spans="1:3" ht="66" customHeight="1">
      <c r="A127" s="1">
        <v>21</v>
      </c>
      <c r="B127" s="100" t="s">
        <v>167</v>
      </c>
      <c r="C127" s="101">
        <v>45000</v>
      </c>
    </row>
    <row r="128" spans="1:3" ht="12.75" customHeight="1">
      <c r="A128" s="1"/>
      <c r="B128" s="100"/>
      <c r="C128" s="101"/>
    </row>
    <row r="129" spans="1:3" ht="12.75" customHeight="1">
      <c r="A129" s="1"/>
      <c r="B129" s="100" t="s">
        <v>227</v>
      </c>
      <c r="C129" s="101">
        <f>C19+C22+C25+C28+C31+C33+C34+C36+C47+C52+C56+C61+C66+C71+C74+C77+C80+C83+C86+C88+C117+C119+C121+C123+C125+C127</f>
        <v>200910.875</v>
      </c>
    </row>
    <row r="130" spans="1:3" ht="12.75" customHeight="1">
      <c r="A130" s="7"/>
      <c r="B130" s="118"/>
      <c r="C130" s="119"/>
    </row>
    <row r="131" spans="1:3" ht="12.75" customHeight="1">
      <c r="A131" s="7"/>
      <c r="B131" s="118"/>
      <c r="C131" s="119"/>
    </row>
    <row r="132" spans="1:3" ht="12.75" customHeight="1">
      <c r="A132" s="7"/>
      <c r="B132" s="118"/>
      <c r="C132" s="119"/>
    </row>
    <row r="133" spans="1:3" ht="12.75" customHeight="1">
      <c r="A133" s="7"/>
      <c r="B133" s="118"/>
      <c r="C133" s="119"/>
    </row>
    <row r="134" spans="1:3" ht="12.75" customHeight="1">
      <c r="A134" s="1"/>
      <c r="B134" s="11" t="s">
        <v>29</v>
      </c>
      <c r="C134" s="102">
        <f>C136+C138+C140</f>
        <v>20482.1</v>
      </c>
    </row>
    <row r="135" spans="1:3" ht="12.75" customHeight="1">
      <c r="A135" s="40"/>
      <c r="B135" s="12" t="s">
        <v>30</v>
      </c>
      <c r="C135" s="1"/>
    </row>
    <row r="136" spans="1:3" ht="12.75" customHeight="1">
      <c r="A136" s="40">
        <v>1</v>
      </c>
      <c r="B136" s="11" t="s">
        <v>5</v>
      </c>
      <c r="C136" s="103">
        <v>2943.8</v>
      </c>
    </row>
    <row r="137" spans="1:3" ht="12.75" customHeight="1">
      <c r="A137" s="40"/>
      <c r="B137" s="12" t="s">
        <v>9</v>
      </c>
      <c r="C137" s="103"/>
    </row>
    <row r="138" spans="1:3" ht="12.75" customHeight="1">
      <c r="A138" s="40">
        <v>2</v>
      </c>
      <c r="B138" s="11" t="s">
        <v>4</v>
      </c>
      <c r="C138" s="103">
        <v>1038.3</v>
      </c>
    </row>
    <row r="139" spans="1:3" ht="12.75" customHeight="1">
      <c r="A139" s="40">
        <v>3</v>
      </c>
      <c r="B139" s="11" t="s">
        <v>70</v>
      </c>
      <c r="C139" s="40"/>
    </row>
    <row r="140" spans="1:3" ht="12.75" customHeight="1">
      <c r="A140" s="40"/>
      <c r="B140" s="11" t="s">
        <v>256</v>
      </c>
      <c r="C140" s="104">
        <v>16500</v>
      </c>
    </row>
    <row r="141" spans="1:3" ht="12.75" customHeight="1">
      <c r="A141" s="40"/>
      <c r="B141" s="11"/>
      <c r="C141" s="104"/>
    </row>
    <row r="142" spans="1:3" ht="12.75" customHeight="1">
      <c r="A142" s="40"/>
      <c r="B142" s="11" t="s">
        <v>257</v>
      </c>
      <c r="C142" s="104"/>
    </row>
    <row r="143" spans="1:3" ht="12.75" customHeight="1">
      <c r="A143" s="40"/>
      <c r="B143" s="12" t="s">
        <v>70</v>
      </c>
      <c r="C143" s="104"/>
    </row>
    <row r="144" spans="1:3" ht="12.75" customHeight="1">
      <c r="A144" s="40"/>
      <c r="B144" s="12" t="s">
        <v>256</v>
      </c>
      <c r="C144" s="59">
        <f>C140*0.025</f>
        <v>412.5</v>
      </c>
    </row>
    <row r="145" spans="1:3" ht="12.75" customHeight="1">
      <c r="A145" s="1"/>
      <c r="B145" s="100"/>
      <c r="C145" s="101"/>
    </row>
    <row r="146" spans="1:3" s="111" customFormat="1" ht="12.75" customHeight="1">
      <c r="A146" s="112"/>
      <c r="B146" s="11" t="s">
        <v>142</v>
      </c>
      <c r="C146" s="42">
        <f>C129+C134+C144</f>
        <v>221805.475</v>
      </c>
    </row>
    <row r="147" spans="1:3" s="111" customFormat="1" ht="12.75" customHeight="1">
      <c r="A147" s="113"/>
      <c r="B147" s="114"/>
      <c r="C147" s="115"/>
    </row>
    <row r="148" ht="12.75" customHeight="1"/>
    <row r="149" spans="2:3" ht="12.75" customHeight="1">
      <c r="B149" s="96" t="s">
        <v>181</v>
      </c>
      <c r="C149" s="58">
        <v>200911</v>
      </c>
    </row>
    <row r="150" spans="2:3" ht="12.75" customHeight="1">
      <c r="B150" s="96"/>
      <c r="C150" s="85"/>
    </row>
    <row r="151" spans="2:3" ht="12.75" customHeight="1">
      <c r="B151" s="116" t="s">
        <v>182</v>
      </c>
      <c r="C151" s="117">
        <f>C146-C149</f>
        <v>20894.475000000006</v>
      </c>
    </row>
    <row r="152" ht="12.75" customHeight="1"/>
    <row r="153" ht="12.75" customHeight="1"/>
    <row r="154" ht="12.75" customHeight="1">
      <c r="B154" s="77" t="s">
        <v>148</v>
      </c>
    </row>
    <row r="155" ht="12.75" customHeight="1">
      <c r="B155" s="77" t="s">
        <v>149</v>
      </c>
    </row>
    <row r="156" spans="2:3" ht="12.75" customHeight="1">
      <c r="B156" s="77" t="s">
        <v>150</v>
      </c>
      <c r="C156" s="51" t="s">
        <v>151</v>
      </c>
    </row>
    <row r="157" ht="12.75" customHeight="1"/>
    <row r="158" ht="12.75" customHeight="1">
      <c r="C158" s="67"/>
    </row>
    <row r="159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</sheetData>
  <mergeCells count="6">
    <mergeCell ref="A8:C8"/>
    <mergeCell ref="A9:C9"/>
    <mergeCell ref="A10:C10"/>
    <mergeCell ref="A12:A13"/>
    <mergeCell ref="B12:B13"/>
    <mergeCell ref="C12:C1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25"/>
  <sheetViews>
    <sheetView workbookViewId="0" topLeftCell="A68">
      <selection activeCell="A75" sqref="A75:C76"/>
    </sheetView>
  </sheetViews>
  <sheetFormatPr defaultColWidth="9.140625" defaultRowHeight="12.75"/>
  <cols>
    <col min="1" max="1" width="8.00390625" style="87" customWidth="1"/>
    <col min="2" max="2" width="45.57421875" style="0" customWidth="1"/>
    <col min="3" max="3" width="39.8515625" style="0" customWidth="1"/>
  </cols>
  <sheetData>
    <row r="1" ht="12.75">
      <c r="C1" s="76" t="s">
        <v>3</v>
      </c>
    </row>
    <row r="2" ht="12.75">
      <c r="C2" s="76" t="s">
        <v>143</v>
      </c>
    </row>
    <row r="3" ht="12.75">
      <c r="C3" s="76" t="s">
        <v>144</v>
      </c>
    </row>
    <row r="4" ht="12.75">
      <c r="C4" s="76" t="s">
        <v>145</v>
      </c>
    </row>
    <row r="5" ht="12.75">
      <c r="C5" s="76" t="s">
        <v>146</v>
      </c>
    </row>
    <row r="6" ht="12.75">
      <c r="C6" s="76" t="s">
        <v>147</v>
      </c>
    </row>
    <row r="8" spans="1:3" ht="12.75">
      <c r="A8" s="148" t="s">
        <v>152</v>
      </c>
      <c r="B8" s="148"/>
      <c r="C8" s="148"/>
    </row>
    <row r="9" spans="1:3" ht="12.75">
      <c r="A9" s="149" t="s">
        <v>153</v>
      </c>
      <c r="B9" s="149"/>
      <c r="C9" s="149"/>
    </row>
    <row r="10" spans="1:3" ht="12.75">
      <c r="A10" s="149" t="s">
        <v>155</v>
      </c>
      <c r="B10" s="149"/>
      <c r="C10" s="149"/>
    </row>
    <row r="11" spans="1:3" ht="13.5" thickBot="1">
      <c r="A11" s="88"/>
      <c r="B11" s="15"/>
      <c r="C11" s="15"/>
    </row>
    <row r="12" spans="1:3" ht="12.75">
      <c r="A12" s="169" t="s">
        <v>0</v>
      </c>
      <c r="B12" s="171" t="s">
        <v>1</v>
      </c>
      <c r="C12" s="173" t="s">
        <v>8</v>
      </c>
    </row>
    <row r="13" spans="1:3" ht="13.5" thickBot="1">
      <c r="A13" s="170"/>
      <c r="B13" s="172"/>
      <c r="C13" s="174"/>
    </row>
    <row r="14" spans="1:3" ht="12.75">
      <c r="A14" s="21"/>
      <c r="B14" s="69"/>
      <c r="C14" s="79"/>
    </row>
    <row r="15" spans="1:3" ht="15">
      <c r="A15" s="89"/>
      <c r="B15" s="93" t="s">
        <v>168</v>
      </c>
      <c r="C15" s="81"/>
    </row>
    <row r="16" spans="1:3" ht="15">
      <c r="A16" s="89"/>
      <c r="B16" s="93" t="s">
        <v>169</v>
      </c>
      <c r="C16" s="81"/>
    </row>
    <row r="17" spans="1:3" ht="12.75">
      <c r="A17" s="89"/>
      <c r="B17" s="80"/>
      <c r="C17" s="81"/>
    </row>
    <row r="18" spans="1:3" ht="12.75">
      <c r="A18" s="89">
        <v>1</v>
      </c>
      <c r="B18" s="83" t="s">
        <v>10</v>
      </c>
      <c r="C18" s="82"/>
    </row>
    <row r="19" spans="1:3" ht="12.75">
      <c r="A19" s="89"/>
      <c r="B19" s="86" t="s">
        <v>162</v>
      </c>
      <c r="C19" s="82">
        <v>9993</v>
      </c>
    </row>
    <row r="20" spans="1:3" ht="12.75">
      <c r="A20" s="89"/>
      <c r="B20" s="83"/>
      <c r="C20" s="82"/>
    </row>
    <row r="21" spans="1:3" ht="12.75">
      <c r="A21" s="89">
        <v>2</v>
      </c>
      <c r="B21" s="83" t="s">
        <v>163</v>
      </c>
      <c r="C21" s="82"/>
    </row>
    <row r="22" spans="1:3" ht="12.75">
      <c r="A22" s="89"/>
      <c r="B22" s="86" t="s">
        <v>162</v>
      </c>
      <c r="C22" s="82">
        <v>3775</v>
      </c>
    </row>
    <row r="23" spans="1:3" ht="12.75">
      <c r="A23" s="89"/>
      <c r="B23" s="83"/>
      <c r="C23" s="82"/>
    </row>
    <row r="24" spans="1:3" ht="12.75">
      <c r="A24" s="89">
        <v>3</v>
      </c>
      <c r="B24" s="83" t="s">
        <v>164</v>
      </c>
      <c r="C24" s="82"/>
    </row>
    <row r="25" spans="1:3" ht="12.75">
      <c r="A25" s="89"/>
      <c r="B25" s="86" t="s">
        <v>165</v>
      </c>
      <c r="C25" s="82">
        <v>409</v>
      </c>
    </row>
    <row r="26" spans="1:3" ht="12.75">
      <c r="A26" s="89"/>
      <c r="B26" s="83"/>
      <c r="C26" s="81"/>
    </row>
    <row r="27" spans="1:3" ht="12.75">
      <c r="A27" s="89">
        <v>4</v>
      </c>
      <c r="B27" s="83" t="s">
        <v>166</v>
      </c>
      <c r="C27" s="81"/>
    </row>
    <row r="28" spans="1:3" ht="12.75">
      <c r="A28" s="89"/>
      <c r="B28" s="86" t="s">
        <v>165</v>
      </c>
      <c r="C28" s="81">
        <v>500</v>
      </c>
    </row>
    <row r="29" spans="1:3" ht="12.75">
      <c r="A29" s="89"/>
      <c r="B29" s="86"/>
      <c r="C29" s="81"/>
    </row>
    <row r="30" spans="1:3" ht="12.75">
      <c r="A30" s="89">
        <v>5</v>
      </c>
      <c r="B30" s="83" t="s">
        <v>55</v>
      </c>
      <c r="C30" s="81"/>
    </row>
    <row r="31" spans="1:3" ht="12.75">
      <c r="A31" s="89"/>
      <c r="B31" s="86" t="s">
        <v>11</v>
      </c>
      <c r="C31" s="82">
        <v>957</v>
      </c>
    </row>
    <row r="32" spans="1:3" ht="12.75">
      <c r="A32" s="89"/>
      <c r="B32" s="80"/>
      <c r="C32" s="81"/>
    </row>
    <row r="33" spans="1:3" ht="81" customHeight="1">
      <c r="A33" s="89">
        <v>6</v>
      </c>
      <c r="B33" s="83" t="s">
        <v>157</v>
      </c>
      <c r="C33" s="82">
        <v>78190</v>
      </c>
    </row>
    <row r="34" spans="1:3" ht="12.75">
      <c r="A34" s="89"/>
      <c r="B34" s="80"/>
      <c r="C34" s="81"/>
    </row>
    <row r="35" spans="1:3" ht="66" customHeight="1">
      <c r="A35" s="89">
        <v>7</v>
      </c>
      <c r="B35" s="91" t="s">
        <v>167</v>
      </c>
      <c r="C35" s="92">
        <v>45000</v>
      </c>
    </row>
    <row r="36" spans="1:3" ht="12.75">
      <c r="A36" s="89"/>
      <c r="B36" s="12"/>
      <c r="C36" s="81"/>
    </row>
    <row r="37" spans="1:3" ht="38.25">
      <c r="A37" s="89">
        <v>8</v>
      </c>
      <c r="B37" s="83" t="s">
        <v>156</v>
      </c>
      <c r="C37" s="82">
        <v>7000</v>
      </c>
    </row>
    <row r="38" spans="1:3" ht="12.75">
      <c r="A38" s="89"/>
      <c r="B38" s="12"/>
      <c r="C38" s="82"/>
    </row>
    <row r="39" spans="1:3" ht="12.75">
      <c r="A39" s="89">
        <v>9</v>
      </c>
      <c r="B39" s="11" t="s">
        <v>73</v>
      </c>
      <c r="C39" s="82">
        <v>1500</v>
      </c>
    </row>
    <row r="40" spans="1:3" ht="12.75">
      <c r="A40" s="89"/>
      <c r="B40" s="80"/>
      <c r="C40" s="81"/>
    </row>
    <row r="41" spans="1:3" ht="12.75">
      <c r="A41" s="89">
        <v>10</v>
      </c>
      <c r="B41" s="83" t="s">
        <v>158</v>
      </c>
      <c r="C41" s="82"/>
    </row>
    <row r="42" spans="1:3" ht="12.75">
      <c r="A42" s="89"/>
      <c r="B42" s="86" t="s">
        <v>159</v>
      </c>
      <c r="C42" s="82">
        <v>1500</v>
      </c>
    </row>
    <row r="43" spans="1:3" ht="12.75">
      <c r="A43" s="89"/>
      <c r="B43" s="83"/>
      <c r="C43" s="82"/>
    </row>
    <row r="44" spans="1:3" ht="12.75">
      <c r="A44" s="89">
        <v>11</v>
      </c>
      <c r="B44" s="83" t="s">
        <v>160</v>
      </c>
      <c r="C44" s="82"/>
    </row>
    <row r="45" spans="1:3" ht="12.75">
      <c r="A45" s="89"/>
      <c r="B45" s="86" t="s">
        <v>161</v>
      </c>
      <c r="C45" s="82">
        <v>800</v>
      </c>
    </row>
    <row r="46" spans="1:3" ht="12.75">
      <c r="A46" s="89"/>
      <c r="B46" s="83"/>
      <c r="C46" s="82"/>
    </row>
    <row r="47" spans="1:3" ht="12.75">
      <c r="A47" s="89">
        <v>12</v>
      </c>
      <c r="B47" s="83" t="s">
        <v>171</v>
      </c>
      <c r="C47" s="82"/>
    </row>
    <row r="48" spans="1:3" ht="12.75">
      <c r="A48" s="89"/>
      <c r="B48" s="86" t="s">
        <v>172</v>
      </c>
      <c r="C48" s="82">
        <v>500</v>
      </c>
    </row>
    <row r="49" spans="1:3" ht="12.75">
      <c r="A49" s="89"/>
      <c r="B49" s="83"/>
      <c r="C49" s="82"/>
    </row>
    <row r="50" spans="1:3" ht="12.75">
      <c r="A50" s="89">
        <v>13</v>
      </c>
      <c r="B50" s="83" t="s">
        <v>177</v>
      </c>
      <c r="C50" s="82"/>
    </row>
    <row r="51" spans="1:3" ht="12.75">
      <c r="A51" s="89"/>
      <c r="B51" s="86" t="s">
        <v>173</v>
      </c>
      <c r="C51" s="166">
        <v>3500</v>
      </c>
    </row>
    <row r="52" spans="1:3" ht="12.75">
      <c r="A52" s="89"/>
      <c r="B52" s="86" t="s">
        <v>174</v>
      </c>
      <c r="C52" s="167"/>
    </row>
    <row r="53" spans="1:3" ht="12.75">
      <c r="A53" s="89"/>
      <c r="B53" s="86" t="s">
        <v>84</v>
      </c>
      <c r="C53" s="168"/>
    </row>
    <row r="54" spans="1:3" ht="12.75" customHeight="1">
      <c r="A54" s="3"/>
      <c r="B54" s="11"/>
      <c r="C54" s="18"/>
    </row>
    <row r="55" spans="1:3" ht="12.75" customHeight="1">
      <c r="A55" s="3">
        <v>14</v>
      </c>
      <c r="B55" s="11" t="s">
        <v>178</v>
      </c>
      <c r="C55" s="18"/>
    </row>
    <row r="56" spans="1:3" ht="12.75" customHeight="1">
      <c r="A56" s="3"/>
      <c r="B56" s="86" t="s">
        <v>173</v>
      </c>
      <c r="C56" s="164">
        <v>2500</v>
      </c>
    </row>
    <row r="57" spans="1:3" ht="12.75" customHeight="1">
      <c r="A57" s="3"/>
      <c r="B57" s="86" t="s">
        <v>84</v>
      </c>
      <c r="C57" s="165"/>
    </row>
    <row r="58" spans="1:3" ht="12.75" customHeight="1">
      <c r="A58" s="3"/>
      <c r="B58" s="86"/>
      <c r="C58" s="95"/>
    </row>
    <row r="59" spans="1:3" ht="12.75" customHeight="1">
      <c r="A59" s="3">
        <v>15</v>
      </c>
      <c r="B59" s="83" t="s">
        <v>179</v>
      </c>
      <c r="C59" s="95"/>
    </row>
    <row r="60" spans="1:3" ht="12.75" customHeight="1">
      <c r="A60" s="3"/>
      <c r="B60" s="86" t="s">
        <v>174</v>
      </c>
      <c r="C60" s="164">
        <v>2000</v>
      </c>
    </row>
    <row r="61" spans="1:3" ht="12.75" customHeight="1">
      <c r="A61" s="3"/>
      <c r="B61" s="86" t="s">
        <v>84</v>
      </c>
      <c r="C61" s="165"/>
    </row>
    <row r="62" spans="1:3" ht="12.75" customHeight="1">
      <c r="A62" s="3"/>
      <c r="B62" s="86"/>
      <c r="C62" s="95"/>
    </row>
    <row r="63" spans="1:3" ht="12.75" customHeight="1">
      <c r="A63" s="3">
        <v>16</v>
      </c>
      <c r="B63" s="83" t="s">
        <v>180</v>
      </c>
      <c r="C63" s="95"/>
    </row>
    <row r="64" spans="1:3" ht="12.75" customHeight="1">
      <c r="A64" s="3"/>
      <c r="B64" s="86" t="s">
        <v>162</v>
      </c>
      <c r="C64" s="95">
        <v>5000</v>
      </c>
    </row>
    <row r="65" spans="1:3" ht="12.75" customHeight="1">
      <c r="A65" s="3"/>
      <c r="B65" s="86"/>
      <c r="C65" s="95"/>
    </row>
    <row r="66" spans="1:3" ht="12.75" customHeight="1">
      <c r="A66" s="3">
        <v>17</v>
      </c>
      <c r="B66" s="83" t="s">
        <v>175</v>
      </c>
      <c r="C66" s="95"/>
    </row>
    <row r="67" spans="1:3" ht="24.75" customHeight="1">
      <c r="A67" s="3"/>
      <c r="B67" s="86" t="s">
        <v>176</v>
      </c>
      <c r="C67" s="95">
        <v>500</v>
      </c>
    </row>
    <row r="68" spans="1:3" ht="12.75" customHeight="1">
      <c r="A68" s="3"/>
      <c r="B68" s="86"/>
      <c r="C68" s="18"/>
    </row>
    <row r="69" spans="1:3" ht="12.75" customHeight="1">
      <c r="A69" s="3">
        <v>18</v>
      </c>
      <c r="B69" s="83" t="s">
        <v>183</v>
      </c>
      <c r="C69" s="18"/>
    </row>
    <row r="70" spans="1:3" ht="12.75" customHeight="1">
      <c r="A70" s="3"/>
      <c r="B70" s="86" t="s">
        <v>184</v>
      </c>
      <c r="C70" s="18">
        <v>100</v>
      </c>
    </row>
    <row r="71" spans="1:3" ht="12.75" customHeight="1">
      <c r="A71" s="3"/>
      <c r="B71" s="86"/>
      <c r="C71" s="18"/>
    </row>
    <row r="72" spans="1:3" ht="12.75" customHeight="1">
      <c r="A72" s="3">
        <v>19</v>
      </c>
      <c r="B72" s="83" t="s">
        <v>185</v>
      </c>
      <c r="C72" s="18"/>
    </row>
    <row r="73" spans="1:3" ht="12.75" customHeight="1">
      <c r="A73" s="3"/>
      <c r="B73" s="86" t="s">
        <v>186</v>
      </c>
      <c r="C73" s="18">
        <v>900</v>
      </c>
    </row>
    <row r="74" spans="1:3" ht="12.75" customHeight="1">
      <c r="A74" s="3"/>
      <c r="B74" s="86"/>
      <c r="C74" s="18"/>
    </row>
    <row r="75" spans="1:3" ht="12.75" customHeight="1">
      <c r="A75" s="3">
        <v>20</v>
      </c>
      <c r="B75" s="83" t="s">
        <v>187</v>
      </c>
      <c r="C75" s="18"/>
    </row>
    <row r="76" spans="1:3" ht="12.75" customHeight="1">
      <c r="A76" s="3"/>
      <c r="B76" s="86" t="s">
        <v>188</v>
      </c>
      <c r="C76" s="18">
        <v>4067</v>
      </c>
    </row>
    <row r="77" spans="1:3" ht="12.75" customHeight="1">
      <c r="A77" s="3"/>
      <c r="B77" s="86"/>
      <c r="C77" s="18"/>
    </row>
    <row r="78" spans="1:3" ht="12.75" customHeight="1">
      <c r="A78" s="3">
        <v>21</v>
      </c>
      <c r="B78" s="11" t="s">
        <v>107</v>
      </c>
      <c r="C78" s="18">
        <v>20000</v>
      </c>
    </row>
    <row r="79" spans="1:3" ht="12.75" customHeight="1">
      <c r="A79" s="3"/>
      <c r="B79" s="83"/>
      <c r="C79" s="18"/>
    </row>
    <row r="80" spans="1:3" ht="12.75" customHeight="1">
      <c r="A80" s="3">
        <v>22</v>
      </c>
      <c r="B80" s="83" t="s">
        <v>189</v>
      </c>
      <c r="C80" s="18">
        <f>C82+C83+C84+C85+C86+C87+C88+C89+C90+C91+C92+C93+C94+C95+C96+C97+C98+C99+C100+C101+C102+C103+C104+C105+C106+C107+C108</f>
        <v>32900</v>
      </c>
    </row>
    <row r="81" spans="1:3" ht="12.75" customHeight="1">
      <c r="A81" s="3"/>
      <c r="B81" s="83"/>
      <c r="C81" s="18"/>
    </row>
    <row r="82" spans="1:3" ht="12.75" customHeight="1">
      <c r="A82" s="3">
        <v>1</v>
      </c>
      <c r="B82" s="86" t="s">
        <v>190</v>
      </c>
      <c r="C82" s="98">
        <v>1200</v>
      </c>
    </row>
    <row r="83" spans="1:3" ht="12.75" customHeight="1">
      <c r="A83" s="3">
        <v>2</v>
      </c>
      <c r="B83" s="86" t="s">
        <v>191</v>
      </c>
      <c r="C83" s="98">
        <v>1200</v>
      </c>
    </row>
    <row r="84" spans="1:3" ht="12.75" customHeight="1">
      <c r="A84" s="3">
        <v>3</v>
      </c>
      <c r="B84" s="86" t="s">
        <v>192</v>
      </c>
      <c r="C84" s="98">
        <v>6000</v>
      </c>
    </row>
    <row r="85" spans="1:3" ht="12.75" customHeight="1">
      <c r="A85" s="3">
        <v>4</v>
      </c>
      <c r="B85" s="86" t="s">
        <v>193</v>
      </c>
      <c r="C85" s="98">
        <v>1200</v>
      </c>
    </row>
    <row r="86" spans="1:3" ht="12.75" customHeight="1">
      <c r="A86" s="3">
        <v>5</v>
      </c>
      <c r="B86" s="86" t="s">
        <v>194</v>
      </c>
      <c r="C86" s="98">
        <v>1200</v>
      </c>
    </row>
    <row r="87" spans="1:3" ht="12.75" customHeight="1">
      <c r="A87" s="3">
        <v>6</v>
      </c>
      <c r="B87" s="86" t="s">
        <v>195</v>
      </c>
      <c r="C87" s="98">
        <v>1200</v>
      </c>
    </row>
    <row r="88" spans="1:3" ht="12.75" customHeight="1">
      <c r="A88" s="3">
        <v>7</v>
      </c>
      <c r="B88" s="86" t="s">
        <v>196</v>
      </c>
      <c r="C88" s="98">
        <v>1200</v>
      </c>
    </row>
    <row r="89" spans="1:3" ht="12.75" customHeight="1">
      <c r="A89" s="3">
        <v>8</v>
      </c>
      <c r="B89" s="86" t="s">
        <v>197</v>
      </c>
      <c r="C89" s="98">
        <v>600</v>
      </c>
    </row>
    <row r="90" spans="1:3" ht="12.75" customHeight="1">
      <c r="A90" s="3">
        <v>9</v>
      </c>
      <c r="B90" s="86" t="s">
        <v>198</v>
      </c>
      <c r="C90" s="98">
        <v>600</v>
      </c>
    </row>
    <row r="91" spans="1:3" ht="12.75" customHeight="1">
      <c r="A91" s="3">
        <v>10</v>
      </c>
      <c r="B91" s="86" t="s">
        <v>199</v>
      </c>
      <c r="C91" s="98">
        <v>650</v>
      </c>
    </row>
    <row r="92" spans="1:3" ht="12.75" customHeight="1">
      <c r="A92" s="3">
        <v>11</v>
      </c>
      <c r="B92" s="86" t="s">
        <v>200</v>
      </c>
      <c r="C92" s="98">
        <v>1200</v>
      </c>
    </row>
    <row r="93" spans="1:3" ht="12.75" customHeight="1">
      <c r="A93" s="3">
        <v>12</v>
      </c>
      <c r="B93" s="86" t="s">
        <v>201</v>
      </c>
      <c r="C93" s="98">
        <v>800</v>
      </c>
    </row>
    <row r="94" spans="1:3" ht="12.75" customHeight="1">
      <c r="A94" s="3">
        <v>13</v>
      </c>
      <c r="B94" s="86" t="s">
        <v>202</v>
      </c>
      <c r="C94" s="98">
        <v>650</v>
      </c>
    </row>
    <row r="95" spans="1:3" ht="12.75" customHeight="1">
      <c r="A95" s="3">
        <v>14</v>
      </c>
      <c r="B95" s="86" t="s">
        <v>203</v>
      </c>
      <c r="C95" s="98">
        <v>1000</v>
      </c>
    </row>
    <row r="96" spans="1:3" ht="12.75" customHeight="1">
      <c r="A96" s="3">
        <v>15</v>
      </c>
      <c r="B96" s="86" t="s">
        <v>204</v>
      </c>
      <c r="C96" s="98">
        <v>1200</v>
      </c>
    </row>
    <row r="97" spans="1:3" ht="12.75" customHeight="1">
      <c r="A97" s="3">
        <v>16</v>
      </c>
      <c r="B97" s="86" t="s">
        <v>205</v>
      </c>
      <c r="C97" s="98">
        <v>1200</v>
      </c>
    </row>
    <row r="98" spans="1:3" ht="12.75" customHeight="1">
      <c r="A98" s="3">
        <v>17</v>
      </c>
      <c r="B98" s="86" t="s">
        <v>206</v>
      </c>
      <c r="C98" s="98">
        <v>800</v>
      </c>
    </row>
    <row r="99" spans="1:3" ht="12.75" customHeight="1">
      <c r="A99" s="3">
        <v>18</v>
      </c>
      <c r="B99" s="86" t="s">
        <v>207</v>
      </c>
      <c r="C99" s="98">
        <v>1200</v>
      </c>
    </row>
    <row r="100" spans="1:3" ht="12.75" customHeight="1">
      <c r="A100" s="87">
        <v>19</v>
      </c>
      <c r="B100" s="97" t="s">
        <v>208</v>
      </c>
      <c r="C100" s="98">
        <v>1200</v>
      </c>
    </row>
    <row r="101" spans="1:3" ht="12.75" customHeight="1">
      <c r="A101" s="3">
        <v>20</v>
      </c>
      <c r="B101" s="86" t="s">
        <v>209</v>
      </c>
      <c r="C101" s="98">
        <v>1000</v>
      </c>
    </row>
    <row r="102" spans="1:3" ht="12.75" customHeight="1">
      <c r="A102" s="3">
        <v>21</v>
      </c>
      <c r="B102" s="86" t="s">
        <v>210</v>
      </c>
      <c r="C102" s="98">
        <v>1000</v>
      </c>
    </row>
    <row r="103" spans="1:3" ht="12.75" customHeight="1">
      <c r="A103" s="3">
        <v>22</v>
      </c>
      <c r="B103" s="86" t="s">
        <v>211</v>
      </c>
      <c r="C103" s="98">
        <v>1200</v>
      </c>
    </row>
    <row r="104" spans="1:3" ht="12.75" customHeight="1">
      <c r="A104" s="3">
        <v>23</v>
      </c>
      <c r="B104" s="86" t="s">
        <v>212</v>
      </c>
      <c r="C104" s="98">
        <v>1200</v>
      </c>
    </row>
    <row r="105" spans="1:3" ht="12.75" customHeight="1">
      <c r="A105" s="3">
        <v>24</v>
      </c>
      <c r="B105" s="86" t="s">
        <v>213</v>
      </c>
      <c r="C105" s="98">
        <v>1200</v>
      </c>
    </row>
    <row r="106" spans="1:3" ht="12.75" customHeight="1">
      <c r="A106" s="3">
        <v>25</v>
      </c>
      <c r="B106" s="86" t="s">
        <v>214</v>
      </c>
      <c r="C106" s="98">
        <v>1000</v>
      </c>
    </row>
    <row r="107" spans="1:3" ht="12.75" customHeight="1">
      <c r="A107" s="3">
        <v>26</v>
      </c>
      <c r="B107" s="86" t="s">
        <v>215</v>
      </c>
      <c r="C107" s="98">
        <v>1200</v>
      </c>
    </row>
    <row r="108" spans="1:3" ht="12.75" customHeight="1">
      <c r="A108" s="3">
        <v>27</v>
      </c>
      <c r="B108" s="86" t="s">
        <v>216</v>
      </c>
      <c r="C108" s="98">
        <v>800</v>
      </c>
    </row>
    <row r="109" spans="1:3" ht="12.75" customHeight="1">
      <c r="A109" s="3"/>
      <c r="B109" s="83"/>
      <c r="C109" s="18"/>
    </row>
    <row r="110" spans="1:3" ht="12.75" customHeight="1">
      <c r="A110" s="3">
        <v>23</v>
      </c>
      <c r="B110" s="11" t="s">
        <v>16</v>
      </c>
      <c r="C110" s="18">
        <v>700</v>
      </c>
    </row>
    <row r="111" spans="1:3" ht="12.75" customHeight="1">
      <c r="A111" s="3"/>
      <c r="B111" s="11"/>
      <c r="C111" s="18"/>
    </row>
    <row r="112" spans="1:3" s="8" customFormat="1" ht="12.75" customHeight="1">
      <c r="A112" s="94">
        <v>24</v>
      </c>
      <c r="B112" s="64" t="s">
        <v>170</v>
      </c>
      <c r="C112" s="65">
        <v>100</v>
      </c>
    </row>
    <row r="113" spans="1:3" s="8" customFormat="1" ht="12.75" customHeight="1">
      <c r="A113" s="3"/>
      <c r="B113" s="11"/>
      <c r="C113" s="4"/>
    </row>
    <row r="114" spans="1:3" ht="12.75">
      <c r="A114" s="71">
        <v>25</v>
      </c>
      <c r="B114" s="11" t="s">
        <v>82</v>
      </c>
      <c r="C114" s="84">
        <f>(C19+C22+C25+C28+C31+C33+C35+C37+C42+C45+C48+C51+C56+C60+C64+C67+C67+C70+C73)*0.025</f>
        <v>4090.6000000000004</v>
      </c>
    </row>
    <row r="115" spans="1:3" ht="12.75">
      <c r="A115" s="71"/>
      <c r="B115" s="11"/>
      <c r="C115" s="84"/>
    </row>
    <row r="116" spans="1:3" ht="13.5" thickBot="1">
      <c r="A116" s="90"/>
      <c r="B116" s="74" t="s">
        <v>142</v>
      </c>
      <c r="C116" s="75">
        <f>C19+C22+C25+C28+C31+C33+C35+C37+C39+C42+C45+C48+C51+C56+C60+C64+C67+C70+C73+C76+C78+C80+C110+C112+C114</f>
        <v>226481.6</v>
      </c>
    </row>
    <row r="117" ht="12.75" customHeight="1"/>
    <row r="118" spans="2:3" ht="12.75" customHeight="1">
      <c r="B118" s="96" t="s">
        <v>181</v>
      </c>
      <c r="C118" s="58">
        <v>200911</v>
      </c>
    </row>
    <row r="119" spans="2:3" ht="12.75" customHeight="1">
      <c r="B119" s="96"/>
      <c r="C119" s="85"/>
    </row>
    <row r="120" spans="2:3" ht="12.75" customHeight="1">
      <c r="B120" s="96" t="s">
        <v>182</v>
      </c>
      <c r="C120" s="58">
        <f>C116-C118</f>
        <v>25570.600000000006</v>
      </c>
    </row>
    <row r="121" ht="12.75" customHeight="1"/>
    <row r="122" ht="12.75" customHeight="1"/>
    <row r="123" ht="12.75" customHeight="1">
      <c r="B123" s="77" t="s">
        <v>148</v>
      </c>
    </row>
    <row r="124" ht="12.75" customHeight="1">
      <c r="B124" s="77" t="s">
        <v>149</v>
      </c>
    </row>
    <row r="125" spans="2:3" ht="12.75" customHeight="1">
      <c r="B125" s="77" t="s">
        <v>150</v>
      </c>
      <c r="C125" s="51" t="s">
        <v>151</v>
      </c>
    </row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</sheetData>
  <mergeCells count="9">
    <mergeCell ref="C56:C57"/>
    <mergeCell ref="C51:C53"/>
    <mergeCell ref="C60:C61"/>
    <mergeCell ref="A8:C8"/>
    <mergeCell ref="A9:C9"/>
    <mergeCell ref="A10:C10"/>
    <mergeCell ref="A12:A13"/>
    <mergeCell ref="B12:B13"/>
    <mergeCell ref="C12:C1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4"/>
  <sheetViews>
    <sheetView workbookViewId="0" topLeftCell="A157">
      <selection activeCell="B165" sqref="B165"/>
    </sheetView>
  </sheetViews>
  <sheetFormatPr defaultColWidth="9.140625" defaultRowHeight="12.75"/>
  <cols>
    <col min="1" max="1" width="8.00390625" style="10" customWidth="1"/>
    <col min="2" max="2" width="45.57421875" style="0" customWidth="1"/>
    <col min="3" max="3" width="39.8515625" style="0" customWidth="1"/>
  </cols>
  <sheetData>
    <row r="1" ht="12.75">
      <c r="C1" s="76" t="s">
        <v>3</v>
      </c>
    </row>
    <row r="2" ht="12.75">
      <c r="C2" s="76" t="s">
        <v>143</v>
      </c>
    </row>
    <row r="3" ht="12.75">
      <c r="C3" s="76" t="s">
        <v>144</v>
      </c>
    </row>
    <row r="4" ht="12.75">
      <c r="C4" s="76" t="s">
        <v>145</v>
      </c>
    </row>
    <row r="5" ht="12.75">
      <c r="C5" s="76" t="s">
        <v>146</v>
      </c>
    </row>
    <row r="6" ht="12.75">
      <c r="C6" s="76" t="s">
        <v>147</v>
      </c>
    </row>
    <row r="8" spans="1:3" ht="12.75">
      <c r="A8" s="148" t="s">
        <v>152</v>
      </c>
      <c r="B8" s="148"/>
      <c r="C8" s="148"/>
    </row>
    <row r="9" spans="1:3" ht="12.75">
      <c r="A9" s="149" t="s">
        <v>153</v>
      </c>
      <c r="B9" s="149"/>
      <c r="C9" s="149"/>
    </row>
    <row r="10" spans="1:3" ht="12.75">
      <c r="A10" s="149" t="s">
        <v>24</v>
      </c>
      <c r="B10" s="149"/>
      <c r="C10" s="149"/>
    </row>
    <row r="11" spans="1:3" ht="13.5" thickBot="1">
      <c r="A11" s="15"/>
      <c r="B11" s="15"/>
      <c r="C11" s="15"/>
    </row>
    <row r="12" spans="1:3" ht="12.75">
      <c r="A12" s="175" t="s">
        <v>0</v>
      </c>
      <c r="B12" s="171" t="s">
        <v>1</v>
      </c>
      <c r="C12" s="173" t="s">
        <v>8</v>
      </c>
    </row>
    <row r="13" spans="1:3" ht="13.5" thickBot="1">
      <c r="A13" s="140"/>
      <c r="B13" s="172"/>
      <c r="C13" s="174"/>
    </row>
    <row r="14" spans="1:3" ht="12.75">
      <c r="A14" s="68"/>
      <c r="B14" s="69"/>
      <c r="C14" s="79"/>
    </row>
    <row r="15" spans="1:3" ht="15">
      <c r="A15" s="24"/>
      <c r="B15" s="78" t="s">
        <v>90</v>
      </c>
      <c r="C15" s="47"/>
    </row>
    <row r="16" spans="1:3" ht="12.75">
      <c r="A16" s="24"/>
      <c r="B16" s="1"/>
      <c r="C16" s="19"/>
    </row>
    <row r="17" spans="1:3" s="8" customFormat="1" ht="12.75" customHeight="1">
      <c r="A17" s="3">
        <v>1</v>
      </c>
      <c r="B17" s="28" t="s">
        <v>87</v>
      </c>
      <c r="C17" s="19"/>
    </row>
    <row r="18" spans="1:3" s="8" customFormat="1" ht="12.75" customHeight="1">
      <c r="A18" s="3"/>
      <c r="B18" s="16" t="s">
        <v>113</v>
      </c>
      <c r="C18" s="19">
        <v>6000</v>
      </c>
    </row>
    <row r="19" spans="1:3" s="8" customFormat="1" ht="12.75" customHeight="1">
      <c r="A19" s="3"/>
      <c r="B19" s="16" t="s">
        <v>16</v>
      </c>
      <c r="C19" s="19">
        <v>100</v>
      </c>
    </row>
    <row r="20" spans="1:3" ht="12.75">
      <c r="A20" s="24"/>
      <c r="B20" s="1"/>
      <c r="C20" s="19"/>
    </row>
    <row r="21" spans="1:3" ht="12.75" customHeight="1">
      <c r="A21" s="3">
        <v>2</v>
      </c>
      <c r="B21" s="11" t="s">
        <v>46</v>
      </c>
      <c r="C21" s="5"/>
    </row>
    <row r="22" spans="1:3" ht="12.75" customHeight="1">
      <c r="A22" s="3"/>
      <c r="B22" s="12" t="s">
        <v>112</v>
      </c>
      <c r="C22" s="18">
        <v>4520</v>
      </c>
    </row>
    <row r="23" spans="1:3" ht="12.75" customHeight="1">
      <c r="A23" s="24"/>
      <c r="B23" s="12" t="s">
        <v>16</v>
      </c>
      <c r="C23" s="4">
        <v>90</v>
      </c>
    </row>
    <row r="24" spans="1:3" ht="12.75" customHeight="1">
      <c r="A24" s="24"/>
      <c r="B24" s="12"/>
      <c r="C24" s="4"/>
    </row>
    <row r="25" spans="1:3" ht="12.75" customHeight="1">
      <c r="A25" s="3">
        <v>3</v>
      </c>
      <c r="B25" s="11" t="s">
        <v>10</v>
      </c>
      <c r="C25" s="4" t="s">
        <v>2</v>
      </c>
    </row>
    <row r="26" spans="1:3" ht="12.75" customHeight="1">
      <c r="A26" s="3"/>
      <c r="B26" s="12" t="s">
        <v>114</v>
      </c>
      <c r="C26" s="19">
        <v>5000</v>
      </c>
    </row>
    <row r="27" spans="1:3" ht="12.75" customHeight="1">
      <c r="A27" s="3"/>
      <c r="B27" s="12" t="s">
        <v>16</v>
      </c>
      <c r="C27" s="4">
        <v>250</v>
      </c>
    </row>
    <row r="28" spans="1:3" ht="12.75" customHeight="1">
      <c r="A28" s="3"/>
      <c r="B28" s="12"/>
      <c r="C28" s="4"/>
    </row>
    <row r="29" spans="1:3" ht="12.75" customHeight="1">
      <c r="A29" s="3">
        <v>4</v>
      </c>
      <c r="B29" s="11" t="s">
        <v>31</v>
      </c>
      <c r="C29" s="5"/>
    </row>
    <row r="30" spans="1:3" ht="12.75" customHeight="1">
      <c r="A30" s="3"/>
      <c r="B30" s="12" t="s">
        <v>32</v>
      </c>
      <c r="C30" s="18">
        <v>122</v>
      </c>
    </row>
    <row r="31" spans="1:3" ht="12.75" customHeight="1">
      <c r="A31" s="24"/>
      <c r="B31" s="12"/>
      <c r="C31" s="4"/>
    </row>
    <row r="32" spans="1:3" ht="12.75" customHeight="1">
      <c r="A32" s="24"/>
      <c r="B32" s="11" t="s">
        <v>74</v>
      </c>
      <c r="C32" s="19">
        <f>SUM(C18:C31)</f>
        <v>16082</v>
      </c>
    </row>
    <row r="33" spans="1:3" ht="12.75" customHeight="1">
      <c r="A33" s="24"/>
      <c r="B33" s="12"/>
      <c r="C33" s="4"/>
    </row>
    <row r="34" spans="1:3" ht="12.75" customHeight="1">
      <c r="A34" s="24"/>
      <c r="B34" s="43" t="s">
        <v>91</v>
      </c>
      <c r="C34" s="47"/>
    </row>
    <row r="35" spans="1:3" ht="12.75" customHeight="1">
      <c r="A35" s="24"/>
      <c r="B35" s="12"/>
      <c r="C35" s="19"/>
    </row>
    <row r="36" spans="1:3" ht="12.75" customHeight="1">
      <c r="A36" s="3">
        <v>5</v>
      </c>
      <c r="B36" s="11" t="s">
        <v>52</v>
      </c>
      <c r="C36" s="4"/>
    </row>
    <row r="37" spans="1:3" ht="12.75" customHeight="1">
      <c r="A37" s="24"/>
      <c r="B37" s="12" t="s">
        <v>112</v>
      </c>
      <c r="C37" s="4">
        <v>750</v>
      </c>
    </row>
    <row r="38" spans="1:3" ht="12.75" customHeight="1">
      <c r="A38" s="24"/>
      <c r="B38" s="12" t="s">
        <v>16</v>
      </c>
      <c r="C38" s="4">
        <v>20</v>
      </c>
    </row>
    <row r="39" spans="1:3" ht="12.75" customHeight="1">
      <c r="A39" s="24"/>
      <c r="B39" s="12"/>
      <c r="C39" s="4"/>
    </row>
    <row r="40" spans="1:3" ht="12.75" customHeight="1">
      <c r="A40" s="3">
        <v>6</v>
      </c>
      <c r="B40" s="11" t="s">
        <v>108</v>
      </c>
      <c r="C40" s="4"/>
    </row>
    <row r="41" spans="1:3" ht="12.75" customHeight="1">
      <c r="A41" s="3"/>
      <c r="B41" s="12" t="s">
        <v>115</v>
      </c>
      <c r="C41" s="4">
        <v>800</v>
      </c>
    </row>
    <row r="42" spans="1:3" ht="12.75" customHeight="1">
      <c r="A42" s="24"/>
      <c r="B42" s="12"/>
      <c r="C42" s="4"/>
    </row>
    <row r="43" spans="1:3" ht="12.75" customHeight="1">
      <c r="A43" s="24"/>
      <c r="B43" s="11" t="s">
        <v>74</v>
      </c>
      <c r="C43" s="4">
        <f>SUM(C37:C42)</f>
        <v>1570</v>
      </c>
    </row>
    <row r="44" spans="1:3" ht="12.75" customHeight="1">
      <c r="A44" s="24"/>
      <c r="B44" s="12"/>
      <c r="C44" s="4"/>
    </row>
    <row r="45" spans="1:3" s="48" customFormat="1" ht="12.75" customHeight="1">
      <c r="A45" s="46"/>
      <c r="B45" s="43" t="s">
        <v>92</v>
      </c>
      <c r="C45" s="47"/>
    </row>
    <row r="46" spans="1:3" ht="12.75" customHeight="1">
      <c r="A46" s="24"/>
      <c r="B46" s="12"/>
      <c r="C46" s="19"/>
    </row>
    <row r="47" spans="1:3" ht="12.75" customHeight="1">
      <c r="A47" s="3">
        <v>7</v>
      </c>
      <c r="B47" s="11" t="s">
        <v>68</v>
      </c>
      <c r="C47" s="4"/>
    </row>
    <row r="48" spans="1:3" ht="12.75" customHeight="1">
      <c r="A48" s="3"/>
      <c r="B48" s="12" t="s">
        <v>116</v>
      </c>
      <c r="C48" s="19">
        <v>4740</v>
      </c>
    </row>
    <row r="49" spans="1:3" ht="12.75" customHeight="1">
      <c r="A49" s="24"/>
      <c r="B49" s="1"/>
      <c r="C49" s="4"/>
    </row>
    <row r="50" spans="1:3" s="8" customFormat="1" ht="12.75" customHeight="1">
      <c r="A50" s="3">
        <v>8</v>
      </c>
      <c r="B50" s="11" t="s">
        <v>28</v>
      </c>
      <c r="C50" s="4"/>
    </row>
    <row r="51" spans="1:3" s="8" customFormat="1" ht="12.75" customHeight="1">
      <c r="A51" s="3"/>
      <c r="B51" s="12" t="s">
        <v>11</v>
      </c>
      <c r="C51" s="4">
        <v>2500</v>
      </c>
    </row>
    <row r="52" spans="1:3" s="8" customFormat="1" ht="12.75" customHeight="1">
      <c r="A52" s="3"/>
      <c r="B52" s="16" t="s">
        <v>16</v>
      </c>
      <c r="C52" s="4">
        <v>100</v>
      </c>
    </row>
    <row r="53" spans="1:3" ht="12.75" customHeight="1">
      <c r="A53" s="24"/>
      <c r="B53" s="1"/>
      <c r="C53" s="4"/>
    </row>
    <row r="54" spans="1:3" ht="12.75" customHeight="1">
      <c r="A54" s="3">
        <v>9</v>
      </c>
      <c r="B54" s="11" t="s">
        <v>43</v>
      </c>
      <c r="C54" s="5"/>
    </row>
    <row r="55" spans="1:3" ht="12.75" customHeight="1">
      <c r="A55" s="3"/>
      <c r="B55" s="12" t="s">
        <v>32</v>
      </c>
      <c r="C55" s="5">
        <v>41</v>
      </c>
    </row>
    <row r="56" spans="1:3" ht="12.75" customHeight="1">
      <c r="A56" s="3"/>
      <c r="B56" s="12"/>
      <c r="C56" s="5"/>
    </row>
    <row r="57" spans="1:3" ht="12.75" customHeight="1">
      <c r="A57" s="3">
        <v>10</v>
      </c>
      <c r="B57" s="11" t="s">
        <v>44</v>
      </c>
      <c r="C57" s="5"/>
    </row>
    <row r="58" spans="1:3" ht="12.75" customHeight="1">
      <c r="A58" s="3"/>
      <c r="B58" s="12" t="s">
        <v>32</v>
      </c>
      <c r="C58" s="5">
        <v>104</v>
      </c>
    </row>
    <row r="59" spans="1:3" ht="12.75" customHeight="1">
      <c r="A59" s="24"/>
      <c r="B59" s="12"/>
      <c r="C59" s="4"/>
    </row>
    <row r="60" spans="1:3" ht="12.75" customHeight="1">
      <c r="A60" s="24"/>
      <c r="B60" s="11" t="s">
        <v>74</v>
      </c>
      <c r="C60" s="19">
        <f>SUM(C48:C59)</f>
        <v>7485</v>
      </c>
    </row>
    <row r="61" spans="1:3" ht="12.75" customHeight="1">
      <c r="A61" s="24"/>
      <c r="B61" s="1"/>
      <c r="C61" s="4"/>
    </row>
    <row r="62" spans="1:3" ht="12.75" customHeight="1">
      <c r="A62" s="24"/>
      <c r="B62" s="43" t="s">
        <v>93</v>
      </c>
      <c r="C62" s="47"/>
    </row>
    <row r="63" spans="1:3" ht="12.75" customHeight="1">
      <c r="A63" s="24"/>
      <c r="B63" s="1"/>
      <c r="C63" s="19"/>
    </row>
    <row r="64" spans="1:3" ht="12.75" customHeight="1">
      <c r="A64" s="3">
        <v>11</v>
      </c>
      <c r="B64" s="11" t="s">
        <v>47</v>
      </c>
      <c r="C64" s="5"/>
    </row>
    <row r="65" spans="1:3" ht="12.75" customHeight="1">
      <c r="A65" s="3"/>
      <c r="B65" s="12" t="s">
        <v>117</v>
      </c>
      <c r="C65" s="17">
        <v>3290.3</v>
      </c>
    </row>
    <row r="66" spans="1:3" ht="12.75" customHeight="1">
      <c r="A66" s="3"/>
      <c r="B66" s="12" t="s">
        <v>16</v>
      </c>
      <c r="C66" s="18">
        <v>50</v>
      </c>
    </row>
    <row r="67" spans="1:3" ht="12.75" customHeight="1">
      <c r="A67" s="3"/>
      <c r="B67" s="12"/>
      <c r="C67" s="17"/>
    </row>
    <row r="68" spans="1:3" ht="12.75" customHeight="1">
      <c r="A68" s="3">
        <v>12</v>
      </c>
      <c r="B68" s="11" t="s">
        <v>50</v>
      </c>
      <c r="C68" s="17"/>
    </row>
    <row r="69" spans="1:3" ht="12.75" customHeight="1">
      <c r="A69" s="3"/>
      <c r="B69" s="12" t="s">
        <v>117</v>
      </c>
      <c r="C69" s="17">
        <v>3717.7</v>
      </c>
    </row>
    <row r="70" spans="1:3" ht="12.75" customHeight="1">
      <c r="A70" s="3"/>
      <c r="B70" s="12" t="s">
        <v>16</v>
      </c>
      <c r="C70" s="18">
        <v>50</v>
      </c>
    </row>
    <row r="71" spans="1:3" ht="12.75" customHeight="1">
      <c r="A71" s="24"/>
      <c r="B71" s="1"/>
      <c r="C71" s="19"/>
    </row>
    <row r="72" spans="1:3" ht="12.75" customHeight="1">
      <c r="A72" s="3">
        <v>13</v>
      </c>
      <c r="B72" s="11" t="s">
        <v>55</v>
      </c>
      <c r="C72" s="4"/>
    </row>
    <row r="73" spans="1:3" ht="12.75" customHeight="1">
      <c r="A73" s="24"/>
      <c r="B73" s="12" t="s">
        <v>11</v>
      </c>
      <c r="C73" s="19">
        <v>1235</v>
      </c>
    </row>
    <row r="74" spans="1:3" ht="12.75" customHeight="1">
      <c r="A74" s="24"/>
      <c r="B74" s="12"/>
      <c r="C74" s="19"/>
    </row>
    <row r="75" spans="1:3" ht="12.75" customHeight="1">
      <c r="A75" s="3">
        <v>14</v>
      </c>
      <c r="B75" s="11" t="s">
        <v>58</v>
      </c>
      <c r="C75" s="4"/>
    </row>
    <row r="76" spans="1:3" ht="12.75" customHeight="1">
      <c r="A76" s="3"/>
      <c r="B76" s="12" t="s">
        <v>59</v>
      </c>
      <c r="C76" s="19">
        <v>2400</v>
      </c>
    </row>
    <row r="77" spans="1:3" ht="12.75" customHeight="1">
      <c r="A77" s="3"/>
      <c r="B77" s="12"/>
      <c r="C77" s="19"/>
    </row>
    <row r="78" spans="1:3" ht="12.75" customHeight="1">
      <c r="A78" s="3">
        <v>15</v>
      </c>
      <c r="B78" s="11" t="s">
        <v>83</v>
      </c>
      <c r="C78" s="19"/>
    </row>
    <row r="79" spans="1:3" ht="12.75" customHeight="1">
      <c r="A79" s="3"/>
      <c r="B79" s="12" t="s">
        <v>102</v>
      </c>
      <c r="C79" s="19">
        <v>4000</v>
      </c>
    </row>
    <row r="80" spans="1:3" ht="12.75" customHeight="1">
      <c r="A80" s="3"/>
      <c r="B80" s="12" t="s">
        <v>16</v>
      </c>
      <c r="C80" s="19">
        <v>200</v>
      </c>
    </row>
    <row r="81" spans="1:3" ht="12.75" customHeight="1">
      <c r="A81" s="3"/>
      <c r="B81" s="12"/>
      <c r="C81" s="19"/>
    </row>
    <row r="82" spans="1:3" ht="12.75" customHeight="1">
      <c r="A82" s="3">
        <v>16</v>
      </c>
      <c r="B82" s="11" t="s">
        <v>42</v>
      </c>
      <c r="C82" s="5"/>
    </row>
    <row r="83" spans="1:3" ht="12.75" customHeight="1">
      <c r="A83" s="3"/>
      <c r="B83" s="12" t="s">
        <v>32</v>
      </c>
      <c r="C83" s="5">
        <v>25</v>
      </c>
    </row>
    <row r="84" spans="1:3" ht="12.75" customHeight="1">
      <c r="A84" s="3"/>
      <c r="B84" s="12"/>
      <c r="C84" s="5"/>
    </row>
    <row r="85" spans="1:3" ht="12.75" customHeight="1">
      <c r="A85" s="24"/>
      <c r="B85" s="11" t="s">
        <v>74</v>
      </c>
      <c r="C85" s="19">
        <f>SUM(C65:C84)</f>
        <v>14968</v>
      </c>
    </row>
    <row r="86" spans="1:3" ht="12.75" customHeight="1">
      <c r="A86" s="3"/>
      <c r="B86" s="12"/>
      <c r="C86" s="19"/>
    </row>
    <row r="87" spans="1:3" ht="12.75" customHeight="1">
      <c r="A87" s="24"/>
      <c r="B87" s="43" t="s">
        <v>94</v>
      </c>
      <c r="C87" s="47"/>
    </row>
    <row r="88" spans="1:3" ht="12.75" customHeight="1">
      <c r="A88" s="24"/>
      <c r="B88" s="1"/>
      <c r="C88" s="19"/>
    </row>
    <row r="89" spans="1:3" ht="12.75" customHeight="1">
      <c r="A89" s="3">
        <v>17</v>
      </c>
      <c r="B89" s="11" t="s">
        <v>25</v>
      </c>
      <c r="C89" s="4"/>
    </row>
    <row r="90" spans="1:3" ht="12.75" customHeight="1">
      <c r="A90" s="3"/>
      <c r="B90" s="12" t="s">
        <v>77</v>
      </c>
      <c r="C90" s="4">
        <v>1000</v>
      </c>
    </row>
    <row r="91" spans="1:3" ht="12.75" customHeight="1">
      <c r="A91" s="3"/>
      <c r="B91" s="12" t="s">
        <v>16</v>
      </c>
      <c r="C91" s="4">
        <v>20</v>
      </c>
    </row>
    <row r="92" spans="1:3" ht="12.75" customHeight="1">
      <c r="A92" s="3"/>
      <c r="B92" s="12"/>
      <c r="C92" s="4"/>
    </row>
    <row r="93" spans="1:3" ht="12.75" customHeight="1">
      <c r="A93" s="24"/>
      <c r="B93" s="11" t="s">
        <v>74</v>
      </c>
      <c r="C93" s="19">
        <f>SUM(C90:C92)</f>
        <v>1020</v>
      </c>
    </row>
    <row r="94" spans="1:3" ht="12.75">
      <c r="A94" s="30"/>
      <c r="B94" s="20"/>
      <c r="C94" s="25"/>
    </row>
    <row r="95" spans="1:3" ht="12.75" customHeight="1">
      <c r="A95" s="24"/>
      <c r="B95" s="43" t="s">
        <v>95</v>
      </c>
      <c r="C95" s="47"/>
    </row>
    <row r="96" spans="1:3" ht="12.75" customHeight="1">
      <c r="A96" s="24"/>
      <c r="B96" s="43"/>
      <c r="C96" s="47"/>
    </row>
    <row r="97" spans="1:3" s="8" customFormat="1" ht="12.75" customHeight="1">
      <c r="A97" s="3">
        <v>18</v>
      </c>
      <c r="B97" s="28" t="s">
        <v>78</v>
      </c>
      <c r="C97" s="4"/>
    </row>
    <row r="98" spans="1:3" s="8" customFormat="1" ht="12.75" customHeight="1">
      <c r="A98" s="3"/>
      <c r="B98" s="16" t="s">
        <v>79</v>
      </c>
      <c r="C98" s="19">
        <v>3000</v>
      </c>
    </row>
    <row r="99" spans="1:3" ht="12.75" customHeight="1">
      <c r="A99" s="24"/>
      <c r="B99" s="43"/>
      <c r="C99" s="47"/>
    </row>
    <row r="100" spans="1:3" ht="12.75" customHeight="1">
      <c r="A100" s="3">
        <v>19</v>
      </c>
      <c r="B100" s="11" t="s">
        <v>100</v>
      </c>
      <c r="C100" s="19"/>
    </row>
    <row r="101" spans="1:3" ht="25.5" customHeight="1">
      <c r="A101" s="3"/>
      <c r="B101" s="12" t="s">
        <v>101</v>
      </c>
      <c r="C101" s="19">
        <v>200</v>
      </c>
    </row>
    <row r="102" spans="1:3" ht="12.75" customHeight="1">
      <c r="A102" s="3"/>
      <c r="B102" s="12"/>
      <c r="C102" s="4"/>
    </row>
    <row r="103" spans="1:3" ht="12.75" customHeight="1">
      <c r="A103" s="3">
        <v>20</v>
      </c>
      <c r="B103" s="11" t="s">
        <v>106</v>
      </c>
      <c r="C103" s="19"/>
    </row>
    <row r="104" spans="1:3" ht="12.75" customHeight="1">
      <c r="A104" s="3"/>
      <c r="B104" s="12" t="s">
        <v>111</v>
      </c>
      <c r="C104" s="19">
        <v>450</v>
      </c>
    </row>
    <row r="105" spans="1:3" ht="12.75" customHeight="1">
      <c r="A105" s="3"/>
      <c r="B105" s="12" t="s">
        <v>57</v>
      </c>
      <c r="C105" s="19">
        <v>500</v>
      </c>
    </row>
    <row r="106" spans="1:3" ht="12.75" customHeight="1">
      <c r="A106" s="3"/>
      <c r="B106" s="12" t="s">
        <v>16</v>
      </c>
      <c r="C106" s="19">
        <v>100</v>
      </c>
    </row>
    <row r="107" spans="1:3" ht="12.75">
      <c r="A107" s="30"/>
      <c r="B107" s="11"/>
      <c r="C107" s="35"/>
    </row>
    <row r="108" spans="1:3" ht="12.75" customHeight="1">
      <c r="A108" s="3">
        <v>21</v>
      </c>
      <c r="B108" s="11" t="s">
        <v>37</v>
      </c>
      <c r="C108" s="5"/>
    </row>
    <row r="109" spans="1:3" ht="12.75" customHeight="1">
      <c r="A109" s="3"/>
      <c r="B109" s="12" t="s">
        <v>32</v>
      </c>
      <c r="C109" s="18">
        <v>168</v>
      </c>
    </row>
    <row r="110" spans="1:3" ht="12.75" customHeight="1">
      <c r="A110" s="3"/>
      <c r="B110" s="12" t="s">
        <v>33</v>
      </c>
      <c r="C110" s="18">
        <v>192</v>
      </c>
    </row>
    <row r="111" spans="1:3" ht="12.75" customHeight="1">
      <c r="A111" s="3"/>
      <c r="B111" s="12"/>
      <c r="C111" s="18"/>
    </row>
    <row r="112" spans="1:3" ht="12.75" customHeight="1">
      <c r="A112" s="3">
        <v>22</v>
      </c>
      <c r="B112" s="11" t="s">
        <v>34</v>
      </c>
      <c r="C112" s="5"/>
    </row>
    <row r="113" spans="1:3" ht="12.75" customHeight="1">
      <c r="A113" s="3"/>
      <c r="B113" s="12" t="s">
        <v>32</v>
      </c>
      <c r="C113" s="18">
        <v>74</v>
      </c>
    </row>
    <row r="114" spans="1:3" ht="12.75" customHeight="1">
      <c r="A114" s="3"/>
      <c r="B114" s="11"/>
      <c r="C114" s="5"/>
    </row>
    <row r="115" spans="1:3" ht="12.75" customHeight="1">
      <c r="A115" s="3">
        <v>23</v>
      </c>
      <c r="B115" s="11" t="s">
        <v>35</v>
      </c>
      <c r="C115" s="5"/>
    </row>
    <row r="116" spans="1:3" ht="12.75" customHeight="1">
      <c r="A116" s="3"/>
      <c r="B116" s="12" t="s">
        <v>32</v>
      </c>
      <c r="C116" s="18">
        <v>143</v>
      </c>
    </row>
    <row r="117" spans="1:3" ht="12.75" customHeight="1">
      <c r="A117" s="3"/>
      <c r="B117" s="12"/>
      <c r="C117" s="18"/>
    </row>
    <row r="118" spans="1:3" ht="12.75" customHeight="1">
      <c r="A118" s="3">
        <v>24</v>
      </c>
      <c r="B118" s="11" t="s">
        <v>38</v>
      </c>
      <c r="C118" s="5"/>
    </row>
    <row r="119" spans="1:3" ht="12.75" customHeight="1">
      <c r="A119" s="3"/>
      <c r="B119" s="12" t="s">
        <v>32</v>
      </c>
      <c r="C119" s="18">
        <v>124</v>
      </c>
    </row>
    <row r="120" spans="1:3" ht="12.75" customHeight="1">
      <c r="A120" s="3"/>
      <c r="B120" s="12" t="s">
        <v>33</v>
      </c>
      <c r="C120" s="18">
        <v>96</v>
      </c>
    </row>
    <row r="121" spans="1:3" ht="12.75" customHeight="1">
      <c r="A121" s="3"/>
      <c r="B121" s="12" t="s">
        <v>109</v>
      </c>
      <c r="C121" s="18">
        <v>240</v>
      </c>
    </row>
    <row r="122" spans="1:3" ht="12.75" customHeight="1">
      <c r="A122" s="3"/>
      <c r="B122" s="11"/>
      <c r="C122" s="5"/>
    </row>
    <row r="123" spans="1:3" ht="12.75" customHeight="1">
      <c r="A123" s="3">
        <v>25</v>
      </c>
      <c r="B123" s="11" t="s">
        <v>40</v>
      </c>
      <c r="C123" s="5"/>
    </row>
    <row r="124" spans="1:3" ht="12.75" customHeight="1">
      <c r="A124" s="3"/>
      <c r="B124" s="12" t="s">
        <v>32</v>
      </c>
      <c r="C124" s="5">
        <v>80</v>
      </c>
    </row>
    <row r="125" spans="1:3" ht="12.75" customHeight="1">
      <c r="A125" s="3"/>
      <c r="B125" s="12"/>
      <c r="C125" s="5"/>
    </row>
    <row r="126" spans="1:3" ht="12.75" customHeight="1">
      <c r="A126" s="3">
        <v>26</v>
      </c>
      <c r="B126" s="11" t="s">
        <v>41</v>
      </c>
      <c r="C126" s="5"/>
    </row>
    <row r="127" spans="1:3" ht="12.75" customHeight="1">
      <c r="A127" s="3"/>
      <c r="B127" s="12" t="s">
        <v>32</v>
      </c>
      <c r="C127" s="5">
        <v>126</v>
      </c>
    </row>
    <row r="128" spans="1:3" ht="12.75" customHeight="1">
      <c r="A128" s="3"/>
      <c r="B128" s="12"/>
      <c r="C128" s="5"/>
    </row>
    <row r="129" spans="1:3" ht="12.75" customHeight="1">
      <c r="A129" s="3">
        <v>27</v>
      </c>
      <c r="B129" s="11" t="s">
        <v>45</v>
      </c>
      <c r="C129" s="5"/>
    </row>
    <row r="130" spans="1:3" ht="12.75" customHeight="1">
      <c r="A130" s="3"/>
      <c r="B130" s="12" t="s">
        <v>32</v>
      </c>
      <c r="C130" s="5">
        <v>67</v>
      </c>
    </row>
    <row r="131" spans="1:3" ht="12.75" customHeight="1">
      <c r="A131" s="3"/>
      <c r="B131" s="12"/>
      <c r="C131" s="5"/>
    </row>
    <row r="132" spans="1:3" ht="12.75" customHeight="1">
      <c r="A132" s="3"/>
      <c r="B132" s="11" t="s">
        <v>74</v>
      </c>
      <c r="C132" s="18">
        <f>SUM(C98:C131)</f>
        <v>5560</v>
      </c>
    </row>
    <row r="133" spans="1:3" ht="12.75" customHeight="1">
      <c r="A133" s="3"/>
      <c r="B133" s="12"/>
      <c r="C133" s="5"/>
    </row>
    <row r="134" spans="1:3" ht="12.75" customHeight="1">
      <c r="A134" s="24"/>
      <c r="B134" s="43" t="s">
        <v>96</v>
      </c>
      <c r="C134" s="47"/>
    </row>
    <row r="135" spans="1:3" ht="12.75" customHeight="1">
      <c r="A135" s="24"/>
      <c r="B135" s="43"/>
      <c r="C135" s="47"/>
    </row>
    <row r="136" spans="1:3" ht="12.75" customHeight="1">
      <c r="A136" s="3">
        <v>28</v>
      </c>
      <c r="B136" s="11" t="s">
        <v>103</v>
      </c>
      <c r="C136" s="47"/>
    </row>
    <row r="137" spans="1:3" ht="12.75" customHeight="1">
      <c r="A137" s="3"/>
      <c r="B137" s="12" t="s">
        <v>104</v>
      </c>
      <c r="C137" s="19">
        <v>1640</v>
      </c>
    </row>
    <row r="138" spans="1:3" ht="12.75" customHeight="1">
      <c r="A138" s="3"/>
      <c r="B138" s="43"/>
      <c r="C138" s="47"/>
    </row>
    <row r="139" spans="1:3" s="8" customFormat="1" ht="12.75" customHeight="1">
      <c r="A139" s="3">
        <v>29</v>
      </c>
      <c r="B139" s="28" t="s">
        <v>85</v>
      </c>
      <c r="C139" s="19"/>
    </row>
    <row r="140" spans="1:3" s="8" customFormat="1" ht="12.75" customHeight="1">
      <c r="A140" s="3"/>
      <c r="B140" s="16" t="s">
        <v>86</v>
      </c>
      <c r="C140" s="19">
        <v>300</v>
      </c>
    </row>
    <row r="141" spans="1:3" ht="12.75" customHeight="1">
      <c r="A141" s="3"/>
      <c r="B141" s="43"/>
      <c r="C141" s="47"/>
    </row>
    <row r="142" spans="1:3" ht="12.75" customHeight="1">
      <c r="A142" s="3">
        <v>30</v>
      </c>
      <c r="B142" s="11" t="s">
        <v>18</v>
      </c>
      <c r="C142" s="4" t="s">
        <v>2</v>
      </c>
    </row>
    <row r="143" spans="1:3" ht="12.75" customHeight="1">
      <c r="A143" s="3"/>
      <c r="B143" s="12" t="s">
        <v>17</v>
      </c>
      <c r="C143" s="4">
        <v>1200</v>
      </c>
    </row>
    <row r="144" spans="1:3" ht="12.75" customHeight="1">
      <c r="A144" s="3"/>
      <c r="B144" s="12"/>
      <c r="C144" s="4"/>
    </row>
    <row r="145" spans="1:3" ht="12.75" customHeight="1">
      <c r="A145" s="3">
        <v>31</v>
      </c>
      <c r="B145" s="11" t="s">
        <v>19</v>
      </c>
      <c r="C145" s="4"/>
    </row>
    <row r="146" spans="1:3" ht="12.75" customHeight="1">
      <c r="A146" s="3"/>
      <c r="B146" s="12" t="s">
        <v>20</v>
      </c>
      <c r="C146" s="4">
        <v>1200</v>
      </c>
    </row>
    <row r="147" spans="1:3" ht="12.75" customHeight="1">
      <c r="A147" s="3"/>
      <c r="B147" s="12"/>
      <c r="C147" s="4"/>
    </row>
    <row r="148" spans="1:3" ht="12.75" customHeight="1">
      <c r="A148" s="3">
        <v>32</v>
      </c>
      <c r="B148" s="11" t="s">
        <v>21</v>
      </c>
      <c r="C148" s="4"/>
    </row>
    <row r="149" spans="1:3" ht="12.75" customHeight="1">
      <c r="A149" s="3"/>
      <c r="B149" s="12" t="s">
        <v>22</v>
      </c>
      <c r="C149" s="4">
        <v>2400</v>
      </c>
    </row>
    <row r="150" spans="1:3" ht="12.75" customHeight="1">
      <c r="A150" s="3"/>
      <c r="B150" s="12"/>
      <c r="C150" s="4"/>
    </row>
    <row r="151" spans="1:3" ht="12.75" customHeight="1">
      <c r="A151" s="3">
        <v>33</v>
      </c>
      <c r="B151" s="11" t="s">
        <v>36</v>
      </c>
      <c r="C151" s="5"/>
    </row>
    <row r="152" spans="1:3" ht="12.75" customHeight="1">
      <c r="A152" s="3"/>
      <c r="B152" s="12" t="s">
        <v>32</v>
      </c>
      <c r="C152" s="18">
        <v>62</v>
      </c>
    </row>
    <row r="153" spans="1:3" ht="12.75" customHeight="1">
      <c r="A153" s="3"/>
      <c r="B153" s="12"/>
      <c r="C153" s="5"/>
    </row>
    <row r="154" spans="1:3" ht="12.75" customHeight="1">
      <c r="A154" s="3"/>
      <c r="B154" s="11" t="s">
        <v>74</v>
      </c>
      <c r="C154" s="18">
        <f>SUM(C137:C153)</f>
        <v>6802</v>
      </c>
    </row>
    <row r="155" spans="1:3" ht="12.75">
      <c r="A155" s="30"/>
      <c r="B155" s="11"/>
      <c r="C155" s="35"/>
    </row>
    <row r="156" spans="1:3" ht="12.75" customHeight="1">
      <c r="A156" s="24"/>
      <c r="B156" s="43" t="s">
        <v>97</v>
      </c>
      <c r="C156" s="47"/>
    </row>
    <row r="157" spans="1:3" ht="12.75" customHeight="1">
      <c r="A157" s="24"/>
      <c r="B157" s="43"/>
      <c r="C157" s="47"/>
    </row>
    <row r="158" spans="1:3" ht="12.75" customHeight="1">
      <c r="A158" s="3">
        <v>34</v>
      </c>
      <c r="B158" s="11" t="s">
        <v>105</v>
      </c>
      <c r="C158" s="47"/>
    </row>
    <row r="159" spans="1:3" ht="12.75" customHeight="1">
      <c r="A159" s="24"/>
      <c r="B159" s="12" t="s">
        <v>104</v>
      </c>
      <c r="C159" s="19">
        <v>2500</v>
      </c>
    </row>
    <row r="160" spans="1:3" ht="12.75" customHeight="1">
      <c r="A160" s="24"/>
      <c r="B160" s="43"/>
      <c r="C160" s="47"/>
    </row>
    <row r="161" spans="1:3" ht="12.75" customHeight="1">
      <c r="A161" s="3"/>
      <c r="B161" s="11" t="s">
        <v>74</v>
      </c>
      <c r="C161" s="18">
        <f>SUM(C159:C160)</f>
        <v>2500</v>
      </c>
    </row>
    <row r="162" spans="1:3" ht="12.75" customHeight="1">
      <c r="A162" s="3"/>
      <c r="B162" s="11"/>
      <c r="C162" s="18"/>
    </row>
    <row r="163" spans="1:3" s="8" customFormat="1" ht="39" customHeight="1">
      <c r="A163" s="3">
        <v>35</v>
      </c>
      <c r="B163" s="64" t="s">
        <v>154</v>
      </c>
      <c r="C163" s="65">
        <v>100</v>
      </c>
    </row>
    <row r="164" spans="1:3" s="8" customFormat="1" ht="12.75" customHeight="1">
      <c r="A164" s="3"/>
      <c r="B164" s="11"/>
      <c r="C164" s="4"/>
    </row>
    <row r="165" spans="1:5" ht="12.75" customHeight="1">
      <c r="A165" s="3">
        <v>36</v>
      </c>
      <c r="B165" s="11" t="s">
        <v>107</v>
      </c>
      <c r="C165" s="18">
        <v>5080</v>
      </c>
      <c r="E165" s="67"/>
    </row>
    <row r="166" spans="1:3" ht="12.75" customHeight="1">
      <c r="A166" s="30"/>
      <c r="B166" s="20"/>
      <c r="C166" s="25"/>
    </row>
    <row r="167" spans="1:3" ht="12.75">
      <c r="A167" s="30">
        <v>37</v>
      </c>
      <c r="B167" s="11" t="s">
        <v>82</v>
      </c>
      <c r="C167" s="72">
        <f>(C18+C22+C26+C37+C41+C48+C51+C65+C69+C73+C76+C79+C90+C98+C101+C104+C105+C137+C140+C143+C146+C149+C159+C165)*0.025</f>
        <v>1460.575</v>
      </c>
    </row>
    <row r="168" spans="1:3" ht="12.75">
      <c r="A168" s="30"/>
      <c r="B168" s="20"/>
      <c r="C168" s="25"/>
    </row>
    <row r="169" spans="1:3" ht="13.5" thickBot="1">
      <c r="A169" s="73"/>
      <c r="B169" s="74" t="s">
        <v>142</v>
      </c>
      <c r="C169" s="75">
        <f>C32+C43+C60+C85+C93+C132+C154+C161+C163+C165+C167</f>
        <v>62627.575</v>
      </c>
    </row>
    <row r="170" ht="12.75" customHeight="1"/>
    <row r="171" ht="12.75" customHeight="1"/>
    <row r="172" ht="12.75" customHeight="1">
      <c r="B172" s="77" t="s">
        <v>148</v>
      </c>
    </row>
    <row r="173" ht="12.75" customHeight="1">
      <c r="B173" s="77" t="s">
        <v>149</v>
      </c>
    </row>
    <row r="174" spans="2:3" ht="12.75" customHeight="1">
      <c r="B174" s="77" t="s">
        <v>150</v>
      </c>
      <c r="C174" s="51" t="s">
        <v>151</v>
      </c>
    </row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</sheetData>
  <mergeCells count="6">
    <mergeCell ref="A12:A13"/>
    <mergeCell ref="B12:B13"/>
    <mergeCell ref="C12:C13"/>
    <mergeCell ref="A8:C8"/>
    <mergeCell ref="A9:C9"/>
    <mergeCell ref="A10:C10"/>
  </mergeCells>
  <printOptions/>
  <pageMargins left="0.7874015748031497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7"/>
  <sheetViews>
    <sheetView workbookViewId="0" topLeftCell="A142">
      <selection activeCell="A165" sqref="A165:IV167"/>
    </sheetView>
  </sheetViews>
  <sheetFormatPr defaultColWidth="9.140625" defaultRowHeight="12.75"/>
  <cols>
    <col min="1" max="1" width="8.00390625" style="10" customWidth="1"/>
    <col min="2" max="2" width="44.28125" style="0" customWidth="1"/>
    <col min="3" max="3" width="33.57421875" style="0" customWidth="1"/>
  </cols>
  <sheetData>
    <row r="1" ht="12.75">
      <c r="C1" s="76" t="s">
        <v>3</v>
      </c>
    </row>
    <row r="2" ht="12.75">
      <c r="C2" s="76" t="s">
        <v>143</v>
      </c>
    </row>
    <row r="3" ht="12.75">
      <c r="C3" s="76" t="s">
        <v>144</v>
      </c>
    </row>
    <row r="4" ht="12.75">
      <c r="C4" s="76" t="s">
        <v>145</v>
      </c>
    </row>
    <row r="5" ht="12.75">
      <c r="C5" s="76" t="s">
        <v>146</v>
      </c>
    </row>
    <row r="6" ht="12.75">
      <c r="C6" s="76" t="s">
        <v>147</v>
      </c>
    </row>
    <row r="8" spans="1:3" ht="12.75">
      <c r="A8" s="148" t="s">
        <v>152</v>
      </c>
      <c r="B8" s="148"/>
      <c r="C8" s="148"/>
    </row>
    <row r="9" spans="1:3" ht="12.75">
      <c r="A9" s="149" t="s">
        <v>153</v>
      </c>
      <c r="B9" s="149"/>
      <c r="C9" s="149"/>
    </row>
    <row r="10" spans="1:3" ht="12.75">
      <c r="A10" s="149" t="s">
        <v>24</v>
      </c>
      <c r="B10" s="149"/>
      <c r="C10" s="149"/>
    </row>
    <row r="11" spans="1:3" ht="13.5" thickBot="1">
      <c r="A11" s="15"/>
      <c r="B11" s="15"/>
      <c r="C11" s="15"/>
    </row>
    <row r="12" spans="1:3" ht="12.75">
      <c r="A12" s="175" t="s">
        <v>0</v>
      </c>
      <c r="B12" s="171" t="s">
        <v>1</v>
      </c>
      <c r="C12" s="173" t="s">
        <v>8</v>
      </c>
    </row>
    <row r="13" spans="1:3" ht="13.5" thickBot="1">
      <c r="A13" s="140"/>
      <c r="B13" s="172"/>
      <c r="C13" s="174"/>
    </row>
    <row r="14" spans="1:3" ht="12.75">
      <c r="A14" s="68"/>
      <c r="B14" s="69"/>
      <c r="C14" s="70"/>
    </row>
    <row r="15" spans="1:3" s="8" customFormat="1" ht="12.75" customHeight="1">
      <c r="A15" s="3">
        <v>1</v>
      </c>
      <c r="B15" s="28" t="s">
        <v>87</v>
      </c>
      <c r="C15" s="19"/>
    </row>
    <row r="16" spans="1:3" s="8" customFormat="1" ht="12.75" customHeight="1">
      <c r="A16" s="3"/>
      <c r="B16" s="16" t="s">
        <v>113</v>
      </c>
      <c r="C16" s="19">
        <v>6000</v>
      </c>
    </row>
    <row r="17" spans="1:3" s="8" customFormat="1" ht="12.75" customHeight="1">
      <c r="A17" s="3"/>
      <c r="B17" s="16" t="s">
        <v>16</v>
      </c>
      <c r="C17" s="19">
        <v>100</v>
      </c>
    </row>
    <row r="18" spans="1:3" ht="12.75">
      <c r="A18" s="24"/>
      <c r="B18" s="1"/>
      <c r="C18" s="19"/>
    </row>
    <row r="19" spans="1:3" ht="12.75" customHeight="1">
      <c r="A19" s="3">
        <v>2</v>
      </c>
      <c r="B19" s="11" t="s">
        <v>46</v>
      </c>
      <c r="C19" s="5"/>
    </row>
    <row r="20" spans="1:3" ht="12.75" customHeight="1">
      <c r="A20" s="3"/>
      <c r="B20" s="12" t="s">
        <v>112</v>
      </c>
      <c r="C20" s="18">
        <v>4520</v>
      </c>
    </row>
    <row r="21" spans="1:3" ht="12.75" customHeight="1">
      <c r="A21" s="24"/>
      <c r="B21" s="12" t="s">
        <v>16</v>
      </c>
      <c r="C21" s="4">
        <v>90</v>
      </c>
    </row>
    <row r="22" spans="1:3" ht="12.75" customHeight="1">
      <c r="A22" s="24"/>
      <c r="B22" s="12"/>
      <c r="C22" s="4"/>
    </row>
    <row r="23" spans="1:3" ht="12.75" customHeight="1">
      <c r="A23" s="3">
        <v>3</v>
      </c>
      <c r="B23" s="11" t="s">
        <v>10</v>
      </c>
      <c r="C23" s="4" t="s">
        <v>2</v>
      </c>
    </row>
    <row r="24" spans="1:3" ht="12.75" customHeight="1">
      <c r="A24" s="3"/>
      <c r="B24" s="12" t="s">
        <v>114</v>
      </c>
      <c r="C24" s="19">
        <v>5000</v>
      </c>
    </row>
    <row r="25" spans="1:3" ht="12.75" customHeight="1">
      <c r="A25" s="3"/>
      <c r="B25" s="12" t="s">
        <v>16</v>
      </c>
      <c r="C25" s="4">
        <v>250</v>
      </c>
    </row>
    <row r="26" spans="1:3" ht="12.75" customHeight="1">
      <c r="A26" s="3"/>
      <c r="B26" s="12"/>
      <c r="C26" s="4"/>
    </row>
    <row r="27" spans="1:3" ht="12.75" customHeight="1">
      <c r="A27" s="3">
        <v>4</v>
      </c>
      <c r="B27" s="11" t="s">
        <v>52</v>
      </c>
      <c r="C27" s="4"/>
    </row>
    <row r="28" spans="1:3" ht="12.75" customHeight="1">
      <c r="A28" s="24"/>
      <c r="B28" s="12" t="s">
        <v>112</v>
      </c>
      <c r="C28" s="4">
        <v>750</v>
      </c>
    </row>
    <row r="29" spans="1:3" ht="12.75" customHeight="1">
      <c r="A29" s="24"/>
      <c r="B29" s="12" t="s">
        <v>16</v>
      </c>
      <c r="C29" s="4">
        <v>20</v>
      </c>
    </row>
    <row r="30" spans="1:3" ht="12.75" customHeight="1">
      <c r="A30" s="24"/>
      <c r="B30" s="12"/>
      <c r="C30" s="4"/>
    </row>
    <row r="31" spans="1:3" ht="12.75" customHeight="1">
      <c r="A31" s="3">
        <v>5</v>
      </c>
      <c r="B31" s="11" t="s">
        <v>108</v>
      </c>
      <c r="C31" s="4"/>
    </row>
    <row r="32" spans="1:3" ht="12.75" customHeight="1">
      <c r="A32" s="3"/>
      <c r="B32" s="12" t="s">
        <v>115</v>
      </c>
      <c r="C32" s="4">
        <v>800</v>
      </c>
    </row>
    <row r="33" spans="1:3" ht="12.75" customHeight="1">
      <c r="A33" s="24"/>
      <c r="B33" s="12"/>
      <c r="C33" s="4"/>
    </row>
    <row r="34" spans="1:3" ht="12.75" customHeight="1">
      <c r="A34" s="3">
        <v>6</v>
      </c>
      <c r="B34" s="11" t="s">
        <v>68</v>
      </c>
      <c r="C34" s="4"/>
    </row>
    <row r="35" spans="1:3" ht="12.75" customHeight="1">
      <c r="A35" s="3"/>
      <c r="B35" s="12" t="s">
        <v>116</v>
      </c>
      <c r="C35" s="19">
        <v>4740</v>
      </c>
    </row>
    <row r="36" spans="1:3" ht="12.75" customHeight="1">
      <c r="A36" s="24"/>
      <c r="B36" s="1"/>
      <c r="C36" s="4"/>
    </row>
    <row r="37" spans="1:3" s="8" customFormat="1" ht="12.75" customHeight="1">
      <c r="A37" s="3">
        <v>7</v>
      </c>
      <c r="B37" s="11" t="s">
        <v>28</v>
      </c>
      <c r="C37" s="4"/>
    </row>
    <row r="38" spans="1:3" s="8" customFormat="1" ht="12.75" customHeight="1">
      <c r="A38" s="3"/>
      <c r="B38" s="12" t="s">
        <v>11</v>
      </c>
      <c r="C38" s="4">
        <v>2500</v>
      </c>
    </row>
    <row r="39" spans="1:3" s="8" customFormat="1" ht="12.75" customHeight="1">
      <c r="A39" s="3"/>
      <c r="B39" s="16" t="s">
        <v>16</v>
      </c>
      <c r="C39" s="4">
        <v>100</v>
      </c>
    </row>
    <row r="40" spans="1:3" ht="12.75" customHeight="1">
      <c r="A40" s="24"/>
      <c r="B40" s="1"/>
      <c r="C40" s="4"/>
    </row>
    <row r="41" spans="1:3" ht="12.75" customHeight="1">
      <c r="A41" s="3">
        <v>8</v>
      </c>
      <c r="B41" s="11" t="s">
        <v>47</v>
      </c>
      <c r="C41" s="5"/>
    </row>
    <row r="42" spans="1:3" ht="12.75" customHeight="1">
      <c r="A42" s="3"/>
      <c r="B42" s="12" t="s">
        <v>117</v>
      </c>
      <c r="C42" s="17">
        <v>3290.3</v>
      </c>
    </row>
    <row r="43" spans="1:3" ht="12.75" customHeight="1">
      <c r="A43" s="3"/>
      <c r="B43" s="12" t="s">
        <v>16</v>
      </c>
      <c r="C43" s="18">
        <v>50</v>
      </c>
    </row>
    <row r="44" spans="1:3" ht="12.75" customHeight="1">
      <c r="A44" s="3"/>
      <c r="B44" s="12"/>
      <c r="C44" s="17"/>
    </row>
    <row r="45" spans="1:3" ht="12.75" customHeight="1">
      <c r="A45" s="3">
        <v>9</v>
      </c>
      <c r="B45" s="11" t="s">
        <v>50</v>
      </c>
      <c r="C45" s="17"/>
    </row>
    <row r="46" spans="1:3" ht="12.75" customHeight="1">
      <c r="A46" s="3"/>
      <c r="B46" s="12" t="s">
        <v>117</v>
      </c>
      <c r="C46" s="17">
        <v>3717.7</v>
      </c>
    </row>
    <row r="47" spans="1:3" ht="12.75" customHeight="1">
      <c r="A47" s="3"/>
      <c r="B47" s="12" t="s">
        <v>16</v>
      </c>
      <c r="C47" s="18">
        <v>50</v>
      </c>
    </row>
    <row r="48" spans="1:3" ht="12.75" customHeight="1">
      <c r="A48" s="24"/>
      <c r="B48" s="1"/>
      <c r="C48" s="19"/>
    </row>
    <row r="49" spans="1:3" ht="12.75" customHeight="1">
      <c r="A49" s="3">
        <v>10</v>
      </c>
      <c r="B49" s="11" t="s">
        <v>55</v>
      </c>
      <c r="C49" s="4"/>
    </row>
    <row r="50" spans="1:3" ht="12.75" customHeight="1">
      <c r="A50" s="24"/>
      <c r="B50" s="12" t="s">
        <v>11</v>
      </c>
      <c r="C50" s="19">
        <v>1235</v>
      </c>
    </row>
    <row r="51" spans="1:3" ht="12.75" customHeight="1">
      <c r="A51" s="24"/>
      <c r="B51" s="12"/>
      <c r="C51" s="19"/>
    </row>
    <row r="52" spans="1:3" ht="12.75" customHeight="1">
      <c r="A52" s="3">
        <v>11</v>
      </c>
      <c r="B52" s="11" t="s">
        <v>58</v>
      </c>
      <c r="C52" s="4"/>
    </row>
    <row r="53" spans="1:3" ht="12.75" customHeight="1">
      <c r="A53" s="3"/>
      <c r="B53" s="12" t="s">
        <v>59</v>
      </c>
      <c r="C53" s="19">
        <v>2400</v>
      </c>
    </row>
    <row r="54" spans="1:3" ht="12.75" customHeight="1">
      <c r="A54" s="3"/>
      <c r="B54" s="12"/>
      <c r="C54" s="19"/>
    </row>
    <row r="55" spans="1:3" ht="12.75" customHeight="1">
      <c r="A55" s="3">
        <v>12</v>
      </c>
      <c r="B55" s="11" t="s">
        <v>83</v>
      </c>
      <c r="C55" s="19"/>
    </row>
    <row r="56" spans="1:3" ht="12.75" customHeight="1">
      <c r="A56" s="3"/>
      <c r="B56" s="12" t="s">
        <v>102</v>
      </c>
      <c r="C56" s="19">
        <v>4000</v>
      </c>
    </row>
    <row r="57" spans="1:3" ht="12.75" customHeight="1">
      <c r="A57" s="3"/>
      <c r="B57" s="12" t="s">
        <v>16</v>
      </c>
      <c r="C57" s="19">
        <v>200</v>
      </c>
    </row>
    <row r="58" spans="1:3" ht="12.75" customHeight="1">
      <c r="A58" s="3"/>
      <c r="B58" s="12"/>
      <c r="C58" s="19"/>
    </row>
    <row r="59" spans="1:3" ht="12.75" customHeight="1">
      <c r="A59" s="3">
        <v>13</v>
      </c>
      <c r="B59" s="11" t="s">
        <v>25</v>
      </c>
      <c r="C59" s="4"/>
    </row>
    <row r="60" spans="1:3" ht="12.75" customHeight="1">
      <c r="A60" s="3"/>
      <c r="B60" s="12" t="s">
        <v>77</v>
      </c>
      <c r="C60" s="4">
        <v>1000</v>
      </c>
    </row>
    <row r="61" spans="1:3" ht="12.75" customHeight="1">
      <c r="A61" s="3"/>
      <c r="B61" s="12" t="s">
        <v>16</v>
      </c>
      <c r="C61" s="4">
        <v>20</v>
      </c>
    </row>
    <row r="62" spans="1:3" ht="12.75" customHeight="1">
      <c r="A62" s="3"/>
      <c r="B62" s="12"/>
      <c r="C62" s="4"/>
    </row>
    <row r="63" spans="1:3" s="8" customFormat="1" ht="12.75" customHeight="1">
      <c r="A63" s="3">
        <v>14</v>
      </c>
      <c r="B63" s="28" t="s">
        <v>78</v>
      </c>
      <c r="C63" s="4"/>
    </row>
    <row r="64" spans="1:3" s="8" customFormat="1" ht="12.75" customHeight="1">
      <c r="A64" s="3"/>
      <c r="B64" s="16" t="s">
        <v>79</v>
      </c>
      <c r="C64" s="19">
        <v>3000</v>
      </c>
    </row>
    <row r="65" spans="1:3" ht="12.75" customHeight="1">
      <c r="A65" s="24"/>
      <c r="B65" s="43"/>
      <c r="C65" s="47"/>
    </row>
    <row r="66" spans="1:3" ht="12.75" customHeight="1">
      <c r="A66" s="3">
        <v>15</v>
      </c>
      <c r="B66" s="11" t="s">
        <v>100</v>
      </c>
      <c r="C66" s="19"/>
    </row>
    <row r="67" spans="1:3" ht="12.75" customHeight="1">
      <c r="A67" s="3"/>
      <c r="B67" s="12" t="s">
        <v>101</v>
      </c>
      <c r="C67" s="19">
        <v>200</v>
      </c>
    </row>
    <row r="68" spans="1:3" ht="12.75">
      <c r="A68" s="30"/>
      <c r="B68" s="11"/>
      <c r="C68" s="35"/>
    </row>
    <row r="69" spans="1:3" ht="12.75" customHeight="1">
      <c r="A69" s="3">
        <v>16</v>
      </c>
      <c r="B69" s="11" t="s">
        <v>106</v>
      </c>
      <c r="C69" s="19"/>
    </row>
    <row r="70" spans="1:3" ht="12.75" customHeight="1">
      <c r="A70" s="3"/>
      <c r="B70" s="12" t="s">
        <v>111</v>
      </c>
      <c r="C70" s="19">
        <v>450</v>
      </c>
    </row>
    <row r="71" spans="1:3" ht="12.75" customHeight="1">
      <c r="A71" s="3"/>
      <c r="B71" s="12" t="s">
        <v>118</v>
      </c>
      <c r="C71" s="19">
        <v>500</v>
      </c>
    </row>
    <row r="72" spans="1:3" ht="12.75" customHeight="1">
      <c r="A72" s="3"/>
      <c r="B72" s="12" t="s">
        <v>16</v>
      </c>
      <c r="C72" s="19">
        <v>100</v>
      </c>
    </row>
    <row r="73" spans="1:3" ht="12.75">
      <c r="A73" s="30"/>
      <c r="B73" s="11"/>
      <c r="C73" s="35"/>
    </row>
    <row r="74" spans="1:3" ht="12.75" customHeight="1">
      <c r="A74" s="3">
        <v>17</v>
      </c>
      <c r="B74" s="11" t="s">
        <v>103</v>
      </c>
      <c r="C74" s="47"/>
    </row>
    <row r="75" spans="1:3" ht="12.75" customHeight="1">
      <c r="A75" s="24"/>
      <c r="B75" s="12" t="s">
        <v>104</v>
      </c>
      <c r="C75" s="19">
        <v>1640</v>
      </c>
    </row>
    <row r="76" spans="1:3" ht="12.75" customHeight="1">
      <c r="A76" s="24"/>
      <c r="B76" s="43"/>
      <c r="C76" s="47"/>
    </row>
    <row r="77" spans="1:3" s="8" customFormat="1" ht="12.75" customHeight="1">
      <c r="A77" s="3">
        <v>18</v>
      </c>
      <c r="B77" s="28" t="s">
        <v>85</v>
      </c>
      <c r="C77" s="19"/>
    </row>
    <row r="78" spans="1:3" s="8" customFormat="1" ht="12.75" customHeight="1">
      <c r="A78" s="3"/>
      <c r="B78" s="16" t="s">
        <v>86</v>
      </c>
      <c r="C78" s="19">
        <v>300</v>
      </c>
    </row>
    <row r="79" spans="1:3" ht="12.75" customHeight="1">
      <c r="A79" s="24"/>
      <c r="B79" s="43"/>
      <c r="C79" s="47"/>
    </row>
    <row r="80" spans="1:3" ht="12.75" customHeight="1">
      <c r="A80" s="3">
        <v>19</v>
      </c>
      <c r="B80" s="11" t="s">
        <v>18</v>
      </c>
      <c r="C80" s="4" t="s">
        <v>2</v>
      </c>
    </row>
    <row r="81" spans="1:3" ht="12.75" customHeight="1">
      <c r="A81" s="3"/>
      <c r="B81" s="12" t="s">
        <v>17</v>
      </c>
      <c r="C81" s="4">
        <v>1200</v>
      </c>
    </row>
    <row r="82" spans="1:3" ht="12.75" customHeight="1">
      <c r="A82" s="3"/>
      <c r="B82" s="12"/>
      <c r="C82" s="4"/>
    </row>
    <row r="83" spans="1:3" ht="12.75" customHeight="1">
      <c r="A83" s="3">
        <v>20</v>
      </c>
      <c r="B83" s="11" t="s">
        <v>19</v>
      </c>
      <c r="C83" s="4"/>
    </row>
    <row r="84" spans="1:3" ht="12.75" customHeight="1">
      <c r="A84" s="3"/>
      <c r="B84" s="12" t="s">
        <v>20</v>
      </c>
      <c r="C84" s="4">
        <v>1200</v>
      </c>
    </row>
    <row r="85" spans="1:3" ht="12.75" customHeight="1">
      <c r="A85" s="3"/>
      <c r="B85" s="12"/>
      <c r="C85" s="4"/>
    </row>
    <row r="86" spans="1:3" ht="12.75" customHeight="1">
      <c r="A86" s="3">
        <v>21</v>
      </c>
      <c r="B86" s="11" t="s">
        <v>21</v>
      </c>
      <c r="C86" s="4"/>
    </row>
    <row r="87" spans="1:3" ht="12.75" customHeight="1">
      <c r="A87" s="3"/>
      <c r="B87" s="12" t="s">
        <v>22</v>
      </c>
      <c r="C87" s="4">
        <v>2400</v>
      </c>
    </row>
    <row r="88" spans="1:3" ht="12.75" customHeight="1">
      <c r="A88" s="3"/>
      <c r="B88" s="12"/>
      <c r="C88" s="4"/>
    </row>
    <row r="89" spans="1:3" ht="12.75" customHeight="1">
      <c r="A89" s="3">
        <v>22</v>
      </c>
      <c r="B89" s="11" t="s">
        <v>105</v>
      </c>
      <c r="C89" s="47"/>
    </row>
    <row r="90" spans="1:5" ht="12.75" customHeight="1">
      <c r="A90" s="24"/>
      <c r="B90" s="12" t="s">
        <v>104</v>
      </c>
      <c r="C90" s="19">
        <v>1200</v>
      </c>
      <c r="E90" s="66">
        <f>C16+C20+C24+C28+C32+C35+C38+C42+C46+C50+C53+C56+C60+C64+C67+C70+C71+C75+C78+C81+C84+C87+C90</f>
        <v>52043</v>
      </c>
    </row>
    <row r="91" spans="1:3" ht="12.75" customHeight="1">
      <c r="A91" s="24"/>
      <c r="B91" s="43"/>
      <c r="C91" s="47"/>
    </row>
    <row r="92" spans="1:3" s="8" customFormat="1" ht="27.75" customHeight="1">
      <c r="A92" s="3">
        <v>23</v>
      </c>
      <c r="B92" s="64" t="s">
        <v>23</v>
      </c>
      <c r="C92" s="65">
        <v>100</v>
      </c>
    </row>
    <row r="93" spans="1:3" s="8" customFormat="1" ht="12.75" customHeight="1">
      <c r="A93" s="3"/>
      <c r="B93" s="11"/>
      <c r="C93" s="4"/>
    </row>
    <row r="94" spans="1:5" ht="12.75" customHeight="1">
      <c r="A94" s="3">
        <v>24</v>
      </c>
      <c r="B94" s="11" t="s">
        <v>107</v>
      </c>
      <c r="C94" s="18">
        <v>5080</v>
      </c>
      <c r="E94" s="67">
        <f>C94</f>
        <v>5080</v>
      </c>
    </row>
    <row r="95" spans="1:3" ht="12.75" customHeight="1">
      <c r="A95" s="71">
        <v>1</v>
      </c>
      <c r="B95" s="12" t="s">
        <v>119</v>
      </c>
      <c r="C95" s="18"/>
    </row>
    <row r="96" spans="1:3" ht="12.75" customHeight="1">
      <c r="A96" s="71">
        <v>2</v>
      </c>
      <c r="B96" s="12" t="s">
        <v>120</v>
      </c>
      <c r="C96" s="18"/>
    </row>
    <row r="97" spans="1:3" ht="12.75" customHeight="1">
      <c r="A97" s="3">
        <v>3</v>
      </c>
      <c r="B97" s="12" t="s">
        <v>121</v>
      </c>
      <c r="C97" s="18"/>
    </row>
    <row r="98" spans="1:3" ht="12.75" customHeight="1">
      <c r="A98" s="71">
        <v>4</v>
      </c>
      <c r="B98" s="12" t="s">
        <v>122</v>
      </c>
      <c r="C98" s="18"/>
    </row>
    <row r="99" spans="1:3" ht="12.75" customHeight="1">
      <c r="A99" s="71">
        <v>5</v>
      </c>
      <c r="B99" s="12" t="s">
        <v>123</v>
      </c>
      <c r="C99" s="18"/>
    </row>
    <row r="100" spans="1:3" ht="12.75" customHeight="1">
      <c r="A100" s="3">
        <v>6</v>
      </c>
      <c r="B100" s="12" t="s">
        <v>124</v>
      </c>
      <c r="C100" s="18"/>
    </row>
    <row r="101" spans="1:3" ht="12.75" customHeight="1">
      <c r="A101" s="71">
        <v>7</v>
      </c>
      <c r="B101" s="12" t="s">
        <v>125</v>
      </c>
      <c r="C101" s="18"/>
    </row>
    <row r="102" spans="1:3" ht="12.75" customHeight="1">
      <c r="A102" s="71">
        <v>8</v>
      </c>
      <c r="B102" s="12" t="s">
        <v>126</v>
      </c>
      <c r="C102" s="18"/>
    </row>
    <row r="103" spans="1:3" ht="12.75" customHeight="1">
      <c r="A103" s="3">
        <v>9</v>
      </c>
      <c r="B103" s="12" t="s">
        <v>127</v>
      </c>
      <c r="C103" s="18"/>
    </row>
    <row r="104" spans="1:3" ht="12.75" customHeight="1">
      <c r="A104" s="71">
        <v>10</v>
      </c>
      <c r="B104" s="12" t="s">
        <v>128</v>
      </c>
      <c r="C104" s="18"/>
    </row>
    <row r="105" spans="1:3" ht="12.75" customHeight="1">
      <c r="A105" s="71">
        <v>11</v>
      </c>
      <c r="B105" s="12" t="s">
        <v>129</v>
      </c>
      <c r="C105" s="18"/>
    </row>
    <row r="106" spans="1:3" ht="12.75" customHeight="1">
      <c r="A106" s="3">
        <v>12</v>
      </c>
      <c r="B106" s="12" t="s">
        <v>130</v>
      </c>
      <c r="C106" s="18"/>
    </row>
    <row r="107" spans="1:3" ht="12.75" customHeight="1">
      <c r="A107" s="71">
        <v>13</v>
      </c>
      <c r="B107" s="12" t="s">
        <v>131</v>
      </c>
      <c r="C107" s="18"/>
    </row>
    <row r="108" spans="1:3" ht="12.75" customHeight="1">
      <c r="A108" s="71">
        <v>14</v>
      </c>
      <c r="B108" s="12" t="s">
        <v>132</v>
      </c>
      <c r="C108" s="18"/>
    </row>
    <row r="109" spans="1:3" ht="12.75" customHeight="1">
      <c r="A109" s="3">
        <v>15</v>
      </c>
      <c r="B109" s="12" t="s">
        <v>133</v>
      </c>
      <c r="C109" s="18"/>
    </row>
    <row r="110" spans="1:3" ht="12.75" customHeight="1">
      <c r="A110" s="71">
        <v>16</v>
      </c>
      <c r="B110" s="12" t="s">
        <v>134</v>
      </c>
      <c r="C110" s="18"/>
    </row>
    <row r="111" spans="1:3" ht="12.75" customHeight="1">
      <c r="A111" s="71">
        <v>17</v>
      </c>
      <c r="B111" s="12" t="s">
        <v>135</v>
      </c>
      <c r="C111" s="18"/>
    </row>
    <row r="112" spans="1:3" ht="12.75" customHeight="1">
      <c r="A112" s="3">
        <v>18</v>
      </c>
      <c r="B112" s="12" t="s">
        <v>136</v>
      </c>
      <c r="C112" s="18"/>
    </row>
    <row r="113" spans="1:3" ht="12.75" customHeight="1">
      <c r="A113" s="71">
        <v>19</v>
      </c>
      <c r="B113" s="12" t="s">
        <v>137</v>
      </c>
      <c r="C113" s="18"/>
    </row>
    <row r="114" spans="1:3" ht="12.75" customHeight="1">
      <c r="A114" s="71">
        <v>20</v>
      </c>
      <c r="B114" s="12" t="s">
        <v>138</v>
      </c>
      <c r="C114" s="18"/>
    </row>
    <row r="115" spans="1:3" ht="12.75" customHeight="1">
      <c r="A115" s="3">
        <v>21</v>
      </c>
      <c r="B115" s="12" t="s">
        <v>139</v>
      </c>
      <c r="C115" s="18"/>
    </row>
    <row r="116" spans="1:3" ht="12.75" customHeight="1">
      <c r="A116" s="71">
        <v>22</v>
      </c>
      <c r="B116" s="12" t="s">
        <v>140</v>
      </c>
      <c r="C116" s="18"/>
    </row>
    <row r="117" spans="1:3" ht="12.75" customHeight="1">
      <c r="A117" s="71">
        <v>23</v>
      </c>
      <c r="B117" s="12" t="s">
        <v>141</v>
      </c>
      <c r="C117" s="18"/>
    </row>
    <row r="118" spans="1:3" ht="12.75" customHeight="1">
      <c r="A118" s="3"/>
      <c r="B118" s="11"/>
      <c r="C118" s="18"/>
    </row>
    <row r="119" spans="1:3" ht="12.75" customHeight="1">
      <c r="A119" s="3">
        <v>25</v>
      </c>
      <c r="B119" s="11" t="s">
        <v>73</v>
      </c>
      <c r="C119" s="18">
        <f>C122+C125+C128+C131+C134+C135+C138+C139+C140+C143+C146+C149+C152+C155+C158</f>
        <v>1664</v>
      </c>
    </row>
    <row r="120" spans="1:3" ht="12.75" customHeight="1">
      <c r="A120" s="3"/>
      <c r="B120" s="12" t="s">
        <v>80</v>
      </c>
      <c r="C120" s="5"/>
    </row>
    <row r="121" spans="1:3" ht="12.75" customHeight="1">
      <c r="A121" s="3">
        <v>1</v>
      </c>
      <c r="B121" s="11" t="s">
        <v>31</v>
      </c>
      <c r="C121" s="5"/>
    </row>
    <row r="122" spans="1:3" ht="12.75" customHeight="1">
      <c r="A122" s="3"/>
      <c r="B122" s="12" t="s">
        <v>32</v>
      </c>
      <c r="C122" s="18">
        <v>122</v>
      </c>
    </row>
    <row r="123" spans="1:3" ht="12.75" customHeight="1">
      <c r="A123" s="3"/>
      <c r="B123" s="12"/>
      <c r="C123" s="5"/>
    </row>
    <row r="124" spans="1:3" ht="12.75" customHeight="1">
      <c r="A124" s="3">
        <v>2</v>
      </c>
      <c r="B124" s="11" t="s">
        <v>34</v>
      </c>
      <c r="C124" s="5"/>
    </row>
    <row r="125" spans="1:3" ht="12.75" customHeight="1">
      <c r="A125" s="3"/>
      <c r="B125" s="12" t="s">
        <v>32</v>
      </c>
      <c r="C125" s="18">
        <v>74</v>
      </c>
    </row>
    <row r="126" spans="1:3" ht="12.75" customHeight="1">
      <c r="A126" s="3"/>
      <c r="B126" s="11"/>
      <c r="C126" s="5"/>
    </row>
    <row r="127" spans="1:3" ht="12.75" customHeight="1">
      <c r="A127" s="3">
        <v>3</v>
      </c>
      <c r="B127" s="11" t="s">
        <v>35</v>
      </c>
      <c r="C127" s="5"/>
    </row>
    <row r="128" spans="1:3" ht="12.75" customHeight="1">
      <c r="A128" s="3"/>
      <c r="B128" s="12" t="s">
        <v>32</v>
      </c>
      <c r="C128" s="18">
        <v>143</v>
      </c>
    </row>
    <row r="129" spans="1:3" ht="12.75" customHeight="1">
      <c r="A129" s="3"/>
      <c r="B129" s="11"/>
      <c r="C129" s="5"/>
    </row>
    <row r="130" spans="1:3" ht="12.75" customHeight="1">
      <c r="A130" s="3">
        <v>4</v>
      </c>
      <c r="B130" s="11" t="s">
        <v>36</v>
      </c>
      <c r="C130" s="5"/>
    </row>
    <row r="131" spans="1:3" ht="12.75" customHeight="1">
      <c r="A131" s="3"/>
      <c r="B131" s="12" t="s">
        <v>32</v>
      </c>
      <c r="C131" s="18">
        <v>62</v>
      </c>
    </row>
    <row r="132" spans="1:3" ht="12.75" customHeight="1">
      <c r="A132" s="3"/>
      <c r="B132" s="12"/>
      <c r="C132" s="5"/>
    </row>
    <row r="133" spans="1:3" ht="12.75" customHeight="1">
      <c r="A133" s="3">
        <v>5</v>
      </c>
      <c r="B133" s="11" t="s">
        <v>37</v>
      </c>
      <c r="C133" s="5"/>
    </row>
    <row r="134" spans="1:3" ht="12.75" customHeight="1">
      <c r="A134" s="3"/>
      <c r="B134" s="12" t="s">
        <v>32</v>
      </c>
      <c r="C134" s="18">
        <v>168</v>
      </c>
    </row>
    <row r="135" spans="1:3" ht="12.75" customHeight="1">
      <c r="A135" s="3"/>
      <c r="B135" s="12" t="s">
        <v>33</v>
      </c>
      <c r="C135" s="18">
        <v>192</v>
      </c>
    </row>
    <row r="136" spans="1:3" ht="12.75" customHeight="1">
      <c r="A136" s="3"/>
      <c r="B136" s="12"/>
      <c r="C136" s="5"/>
    </row>
    <row r="137" spans="1:3" ht="12.75" customHeight="1">
      <c r="A137" s="3">
        <v>6</v>
      </c>
      <c r="B137" s="11" t="s">
        <v>38</v>
      </c>
      <c r="C137" s="5"/>
    </row>
    <row r="138" spans="1:3" ht="12.75" customHeight="1">
      <c r="A138" s="3"/>
      <c r="B138" s="12" t="s">
        <v>32</v>
      </c>
      <c r="C138" s="18">
        <v>124</v>
      </c>
    </row>
    <row r="139" spans="1:3" ht="12.75" customHeight="1">
      <c r="A139" s="3"/>
      <c r="B139" s="12" t="s">
        <v>33</v>
      </c>
      <c r="C139" s="18">
        <v>96</v>
      </c>
    </row>
    <row r="140" spans="1:3" ht="12.75" customHeight="1">
      <c r="A140" s="3"/>
      <c r="B140" s="12" t="s">
        <v>81</v>
      </c>
      <c r="C140" s="18">
        <v>240</v>
      </c>
    </row>
    <row r="141" spans="1:3" ht="12.75" customHeight="1">
      <c r="A141" s="3"/>
      <c r="B141" s="11"/>
      <c r="C141" s="5"/>
    </row>
    <row r="142" spans="1:3" ht="12.75" customHeight="1">
      <c r="A142" s="3">
        <v>7</v>
      </c>
      <c r="B142" s="11" t="s">
        <v>40</v>
      </c>
      <c r="C142" s="5"/>
    </row>
    <row r="143" spans="1:3" ht="12.75" customHeight="1">
      <c r="A143" s="3"/>
      <c r="B143" s="12" t="s">
        <v>32</v>
      </c>
      <c r="C143" s="5">
        <v>80</v>
      </c>
    </row>
    <row r="144" spans="1:3" ht="12.75" customHeight="1">
      <c r="A144" s="3"/>
      <c r="B144" s="12"/>
      <c r="C144" s="5"/>
    </row>
    <row r="145" spans="1:3" ht="12.75" customHeight="1">
      <c r="A145" s="3">
        <v>8</v>
      </c>
      <c r="B145" s="11" t="s">
        <v>41</v>
      </c>
      <c r="C145" s="5"/>
    </row>
    <row r="146" spans="1:3" ht="12.75" customHeight="1">
      <c r="A146" s="3"/>
      <c r="B146" s="12" t="s">
        <v>32</v>
      </c>
      <c r="C146" s="5">
        <v>126</v>
      </c>
    </row>
    <row r="147" spans="1:3" ht="12.75" customHeight="1">
      <c r="A147" s="3"/>
      <c r="B147" s="12"/>
      <c r="C147" s="5"/>
    </row>
    <row r="148" spans="1:3" ht="12.75" customHeight="1">
      <c r="A148" s="3">
        <v>9</v>
      </c>
      <c r="B148" s="11" t="s">
        <v>42</v>
      </c>
      <c r="C148" s="5"/>
    </row>
    <row r="149" spans="1:3" ht="12.75" customHeight="1">
      <c r="A149" s="3"/>
      <c r="B149" s="12" t="s">
        <v>32</v>
      </c>
      <c r="C149" s="5">
        <v>25</v>
      </c>
    </row>
    <row r="150" spans="1:3" ht="12.75" customHeight="1">
      <c r="A150" s="3"/>
      <c r="B150" s="12"/>
      <c r="C150" s="5"/>
    </row>
    <row r="151" spans="1:3" ht="12.75" customHeight="1">
      <c r="A151" s="3">
        <v>10</v>
      </c>
      <c r="B151" s="11" t="s">
        <v>43</v>
      </c>
      <c r="C151" s="5"/>
    </row>
    <row r="152" spans="1:3" ht="12.75" customHeight="1">
      <c r="A152" s="3"/>
      <c r="B152" s="12" t="s">
        <v>32</v>
      </c>
      <c r="C152" s="5">
        <v>41</v>
      </c>
    </row>
    <row r="153" spans="1:3" ht="12.75" customHeight="1">
      <c r="A153" s="3"/>
      <c r="B153" s="12"/>
      <c r="C153" s="5"/>
    </row>
    <row r="154" spans="1:3" ht="12.75" customHeight="1">
      <c r="A154" s="3">
        <v>11</v>
      </c>
      <c r="B154" s="11" t="s">
        <v>44</v>
      </c>
      <c r="C154" s="5"/>
    </row>
    <row r="155" spans="1:3" ht="12.75" customHeight="1">
      <c r="A155" s="3"/>
      <c r="B155" s="12" t="s">
        <v>32</v>
      </c>
      <c r="C155" s="5">
        <v>104</v>
      </c>
    </row>
    <row r="156" spans="1:3" ht="12.75" customHeight="1">
      <c r="A156" s="3"/>
      <c r="B156" s="12"/>
      <c r="C156" s="5"/>
    </row>
    <row r="157" spans="1:3" ht="12.75" customHeight="1">
      <c r="A157" s="3">
        <v>12</v>
      </c>
      <c r="B157" s="11" t="s">
        <v>45</v>
      </c>
      <c r="C157" s="5"/>
    </row>
    <row r="158" spans="1:5" ht="12.75" customHeight="1">
      <c r="A158" s="3"/>
      <c r="B158" s="12" t="s">
        <v>32</v>
      </c>
      <c r="C158" s="5">
        <v>67</v>
      </c>
      <c r="E158" s="66">
        <f>SUM(E90:E157)</f>
        <v>57123</v>
      </c>
    </row>
    <row r="159" spans="1:3" ht="12.75" customHeight="1">
      <c r="A159" s="3"/>
      <c r="B159" s="11"/>
      <c r="C159" s="18"/>
    </row>
    <row r="160" spans="1:5" ht="12.75">
      <c r="A160" s="30">
        <v>26</v>
      </c>
      <c r="B160" s="11" t="s">
        <v>82</v>
      </c>
      <c r="C160" s="72">
        <f>(C16+C20+C24+C28+C32+C35+C38+C42+C46+C50+C53+C56+C60+C64+C67+C70+C71+C75+C78+C81+C84+C87+C90+C94)*0.025</f>
        <v>1428.075</v>
      </c>
      <c r="E160">
        <f>E158*0.025</f>
        <v>1428.075</v>
      </c>
    </row>
    <row r="161" spans="1:3" ht="12.75">
      <c r="A161" s="30"/>
      <c r="B161" s="20"/>
      <c r="C161" s="25"/>
    </row>
    <row r="162" spans="1:3" ht="13.5" thickBot="1">
      <c r="A162" s="73"/>
      <c r="B162" s="74" t="s">
        <v>142</v>
      </c>
      <c r="C162" s="75">
        <f>SUM(C16:C161)-C119</f>
        <v>61295.075</v>
      </c>
    </row>
    <row r="163" spans="1:3" ht="12.75" customHeight="1">
      <c r="A163" s="6" t="s">
        <v>2</v>
      </c>
      <c r="B163" s="14" t="s">
        <v>2</v>
      </c>
      <c r="C163" s="7"/>
    </row>
    <row r="164" spans="1:3" ht="12.75" customHeight="1">
      <c r="A164" s="6"/>
      <c r="B164" s="14"/>
      <c r="C164" s="7"/>
    </row>
    <row r="165" ht="12.75" customHeight="1">
      <c r="B165" s="77" t="s">
        <v>148</v>
      </c>
    </row>
    <row r="166" ht="12.75" customHeight="1">
      <c r="B166" s="77" t="s">
        <v>149</v>
      </c>
    </row>
    <row r="167" spans="2:3" ht="12.75" customHeight="1">
      <c r="B167" s="77" t="s">
        <v>150</v>
      </c>
      <c r="C167" s="51" t="s">
        <v>151</v>
      </c>
    </row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</sheetData>
  <mergeCells count="6">
    <mergeCell ref="A8:C8"/>
    <mergeCell ref="A9:C9"/>
    <mergeCell ref="A10:C10"/>
    <mergeCell ref="A12:A13"/>
    <mergeCell ref="B12:B13"/>
    <mergeCell ref="C12:C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92"/>
  <sheetViews>
    <sheetView workbookViewId="0" topLeftCell="A1">
      <selection activeCell="A292" sqref="A1:C292"/>
    </sheetView>
  </sheetViews>
  <sheetFormatPr defaultColWidth="9.140625" defaultRowHeight="12.75"/>
  <cols>
    <col min="1" max="1" width="8.00390625" style="10" customWidth="1"/>
    <col min="2" max="2" width="38.8515625" style="0" customWidth="1"/>
    <col min="3" max="3" width="39.8515625" style="0" customWidth="1"/>
  </cols>
  <sheetData>
    <row r="1" spans="1:3" ht="18.75">
      <c r="A1" s="29"/>
      <c r="B1" s="10"/>
      <c r="C1" s="2" t="s">
        <v>3</v>
      </c>
    </row>
    <row r="2" spans="1:3" ht="12.75">
      <c r="A2" s="148" t="s">
        <v>7</v>
      </c>
      <c r="B2" s="148"/>
      <c r="C2" s="148"/>
    </row>
    <row r="3" spans="1:3" ht="12.75">
      <c r="A3" s="149" t="s">
        <v>6</v>
      </c>
      <c r="B3" s="149"/>
      <c r="C3" s="149"/>
    </row>
    <row r="4" spans="1:3" ht="12.75">
      <c r="A4" s="149" t="s">
        <v>24</v>
      </c>
      <c r="B4" s="149"/>
      <c r="C4" s="149"/>
    </row>
    <row r="5" spans="1:3" ht="12.75">
      <c r="A5" s="15"/>
      <c r="B5" s="15"/>
      <c r="C5" s="15"/>
    </row>
    <row r="6" spans="1:3" ht="12.75">
      <c r="A6" s="141" t="s">
        <v>0</v>
      </c>
      <c r="B6" s="143" t="s">
        <v>1</v>
      </c>
      <c r="C6" s="145" t="s">
        <v>8</v>
      </c>
    </row>
    <row r="7" spans="1:3" ht="12.75">
      <c r="A7" s="142"/>
      <c r="B7" s="144"/>
      <c r="C7" s="146"/>
    </row>
    <row r="8" spans="1:3" ht="12.75">
      <c r="A8" s="1"/>
      <c r="B8" s="1"/>
      <c r="C8" s="1"/>
    </row>
    <row r="9" spans="1:3" ht="14.25">
      <c r="A9" s="1"/>
      <c r="B9" s="43" t="s">
        <v>90</v>
      </c>
      <c r="C9" s="44">
        <v>36095</v>
      </c>
    </row>
    <row r="10" spans="1:3" ht="12.75">
      <c r="A10" s="1"/>
      <c r="B10" s="1"/>
      <c r="C10" s="59">
        <f>C9-C42</f>
        <v>1419.7469999999958</v>
      </c>
    </row>
    <row r="11" spans="1:3" s="8" customFormat="1" ht="12.75" customHeight="1">
      <c r="A11" s="3"/>
      <c r="B11" s="28" t="s">
        <v>87</v>
      </c>
      <c r="C11" s="19"/>
    </row>
    <row r="12" spans="1:3" s="8" customFormat="1" ht="12.75" customHeight="1">
      <c r="A12" s="3"/>
      <c r="B12" s="16" t="s">
        <v>88</v>
      </c>
      <c r="C12" s="19">
        <v>6000</v>
      </c>
    </row>
    <row r="13" spans="1:3" s="8" customFormat="1" ht="12.75" customHeight="1">
      <c r="A13" s="3"/>
      <c r="B13" s="16" t="s">
        <v>16</v>
      </c>
      <c r="C13" s="19">
        <v>100</v>
      </c>
    </row>
    <row r="14" spans="1:3" ht="12.75">
      <c r="A14" s="1"/>
      <c r="B14" s="1"/>
      <c r="C14" s="59"/>
    </row>
    <row r="15" spans="1:3" ht="12.75" customHeight="1">
      <c r="A15" s="40"/>
      <c r="B15" s="11" t="s">
        <v>46</v>
      </c>
      <c r="C15" s="41"/>
    </row>
    <row r="16" spans="1:3" ht="12.75" customHeight="1">
      <c r="A16" s="40"/>
      <c r="B16" s="12" t="s">
        <v>51</v>
      </c>
      <c r="C16" s="42">
        <v>4520</v>
      </c>
    </row>
    <row r="17" spans="1:3" ht="12.75" customHeight="1">
      <c r="A17" s="24"/>
      <c r="B17" s="12" t="s">
        <v>16</v>
      </c>
      <c r="C17" s="4">
        <v>90</v>
      </c>
    </row>
    <row r="18" spans="1:3" ht="12.75" customHeight="1">
      <c r="A18" s="24"/>
      <c r="B18" s="12"/>
      <c r="C18" s="4"/>
    </row>
    <row r="19" spans="1:3" ht="12.75" customHeight="1">
      <c r="A19" s="3"/>
      <c r="B19" s="11" t="s">
        <v>10</v>
      </c>
      <c r="C19" s="4" t="s">
        <v>2</v>
      </c>
    </row>
    <row r="20" spans="1:3" ht="12.75" customHeight="1">
      <c r="A20" s="3"/>
      <c r="B20" s="12" t="s">
        <v>102</v>
      </c>
      <c r="C20" s="19">
        <v>5000</v>
      </c>
    </row>
    <row r="21" spans="1:3" ht="12.75" customHeight="1">
      <c r="A21" s="3"/>
      <c r="B21" s="12" t="s">
        <v>16</v>
      </c>
      <c r="C21" s="4">
        <v>250</v>
      </c>
    </row>
    <row r="22" spans="1:3" ht="12.75" customHeight="1">
      <c r="A22" s="3"/>
      <c r="B22" s="12"/>
      <c r="C22" s="4"/>
    </row>
    <row r="23" spans="1:3" ht="12.75" customHeight="1">
      <c r="A23" s="3"/>
      <c r="B23" s="11" t="s">
        <v>29</v>
      </c>
      <c r="C23" s="4" t="s">
        <v>2</v>
      </c>
    </row>
    <row r="24" spans="1:3" ht="12.75" customHeight="1">
      <c r="A24" s="3"/>
      <c r="B24" s="12" t="s">
        <v>30</v>
      </c>
      <c r="C24" s="4"/>
    </row>
    <row r="25" spans="1:3" ht="12.75" customHeight="1">
      <c r="A25" s="3"/>
      <c r="B25" s="11" t="s">
        <v>5</v>
      </c>
      <c r="C25" s="38">
        <v>3053.773</v>
      </c>
    </row>
    <row r="26" spans="1:3" ht="12.75" customHeight="1">
      <c r="A26" s="3"/>
      <c r="B26" s="12" t="s">
        <v>9</v>
      </c>
      <c r="C26" s="4"/>
    </row>
    <row r="27" spans="1:3" ht="12.75" customHeight="1">
      <c r="A27" s="3"/>
      <c r="B27" s="11" t="s">
        <v>4</v>
      </c>
      <c r="C27" s="38">
        <v>911.96</v>
      </c>
    </row>
    <row r="28" spans="1:3" ht="12.75" customHeight="1">
      <c r="A28" s="3"/>
      <c r="B28" s="11" t="s">
        <v>70</v>
      </c>
      <c r="C28" s="4"/>
    </row>
    <row r="29" spans="1:3" ht="12.75" customHeight="1">
      <c r="A29" s="3"/>
      <c r="B29" s="11" t="s">
        <v>71</v>
      </c>
      <c r="C29" s="19">
        <v>13440</v>
      </c>
    </row>
    <row r="30" spans="1:3" ht="12.75" customHeight="1">
      <c r="A30" s="3"/>
      <c r="B30" s="12"/>
      <c r="C30" s="4"/>
    </row>
    <row r="31" spans="1:3" ht="12.75" customHeight="1">
      <c r="A31" s="3"/>
      <c r="B31" s="11" t="s">
        <v>72</v>
      </c>
      <c r="C31" s="4"/>
    </row>
    <row r="32" spans="1:3" ht="12.75" customHeight="1">
      <c r="A32" s="30"/>
      <c r="B32" s="12" t="s">
        <v>30</v>
      </c>
      <c r="C32" s="25"/>
    </row>
    <row r="33" spans="1:3" ht="12.75" customHeight="1">
      <c r="A33" s="30"/>
      <c r="B33" s="11" t="s">
        <v>5</v>
      </c>
      <c r="C33" s="35">
        <v>295.04</v>
      </c>
    </row>
    <row r="34" spans="1:3" ht="12.75" customHeight="1">
      <c r="A34" s="3"/>
      <c r="B34" s="12" t="s">
        <v>9</v>
      </c>
      <c r="C34" s="5"/>
    </row>
    <row r="35" spans="1:3" ht="12.75">
      <c r="A35" s="30"/>
      <c r="B35" s="11" t="s">
        <v>4</v>
      </c>
      <c r="C35" s="35">
        <v>168.48</v>
      </c>
    </row>
    <row r="36" spans="1:3" ht="12.75" customHeight="1">
      <c r="A36" s="24"/>
      <c r="B36" s="12"/>
      <c r="C36" s="4"/>
    </row>
    <row r="37" spans="1:3" ht="12.75" customHeight="1">
      <c r="A37" s="3"/>
      <c r="B37" s="11" t="s">
        <v>31</v>
      </c>
      <c r="C37" s="5"/>
    </row>
    <row r="38" spans="1:3" ht="12.75" customHeight="1">
      <c r="A38" s="3"/>
      <c r="B38" s="12" t="s">
        <v>32</v>
      </c>
      <c r="C38" s="18">
        <v>122</v>
      </c>
    </row>
    <row r="39" spans="1:3" ht="12.75" customHeight="1">
      <c r="A39" s="24"/>
      <c r="B39" s="12"/>
      <c r="C39" s="4"/>
    </row>
    <row r="40" spans="1:3" ht="12.75" customHeight="1">
      <c r="A40" s="24"/>
      <c r="B40" s="13" t="s">
        <v>82</v>
      </c>
      <c r="C40" s="4">
        <f>(C12+C20+C16+C29)*0.025</f>
        <v>724</v>
      </c>
    </row>
    <row r="41" spans="1:3" ht="12.75" customHeight="1">
      <c r="A41" s="24"/>
      <c r="B41" s="31"/>
      <c r="C41" s="4"/>
    </row>
    <row r="42" spans="1:3" ht="12.75" customHeight="1" thickBot="1">
      <c r="A42" s="24"/>
      <c r="B42" s="27" t="s">
        <v>74</v>
      </c>
      <c r="C42" s="19">
        <f>SUM(C12:C41)</f>
        <v>34675.253000000004</v>
      </c>
    </row>
    <row r="43" spans="1:3" ht="12.75" customHeight="1">
      <c r="A43" s="24"/>
      <c r="B43" s="12"/>
      <c r="C43" s="4"/>
    </row>
    <row r="44" spans="1:3" ht="12.75" customHeight="1">
      <c r="A44" s="24"/>
      <c r="B44" s="43" t="s">
        <v>91</v>
      </c>
      <c r="C44" s="44">
        <v>8545</v>
      </c>
    </row>
    <row r="45" spans="1:3" ht="12.75" customHeight="1">
      <c r="A45" s="24"/>
      <c r="B45" s="12"/>
      <c r="C45" s="19">
        <f>C44-C69</f>
        <v>1370.879</v>
      </c>
    </row>
    <row r="46" spans="1:3" ht="12.75" customHeight="1">
      <c r="A46" s="3"/>
      <c r="B46" s="11" t="s">
        <v>52</v>
      </c>
      <c r="C46" s="4"/>
    </row>
    <row r="47" spans="1:3" ht="12.75" customHeight="1">
      <c r="A47" s="24"/>
      <c r="B47" s="12" t="s">
        <v>75</v>
      </c>
      <c r="C47" s="4">
        <v>750</v>
      </c>
    </row>
    <row r="48" spans="1:3" ht="12.75" customHeight="1">
      <c r="A48" s="24"/>
      <c r="B48" s="12" t="s">
        <v>16</v>
      </c>
      <c r="C48" s="4">
        <v>20</v>
      </c>
    </row>
    <row r="49" spans="1:3" ht="12.75" customHeight="1">
      <c r="A49" s="24"/>
      <c r="B49" s="12"/>
      <c r="C49" s="4"/>
    </row>
    <row r="50" spans="1:3" ht="12.75" customHeight="1">
      <c r="A50" s="3"/>
      <c r="B50" s="11" t="s">
        <v>108</v>
      </c>
      <c r="C50" s="4"/>
    </row>
    <row r="51" spans="1:3" ht="12.75" customHeight="1">
      <c r="A51" s="3"/>
      <c r="B51" s="12" t="s">
        <v>110</v>
      </c>
      <c r="C51" s="4">
        <v>800</v>
      </c>
    </row>
    <row r="52" spans="1:3" ht="12.75" customHeight="1">
      <c r="A52" s="24"/>
      <c r="B52" s="12"/>
      <c r="C52" s="4"/>
    </row>
    <row r="53" spans="1:3" ht="12.75" customHeight="1">
      <c r="A53" s="3"/>
      <c r="B53" s="11" t="s">
        <v>29</v>
      </c>
      <c r="C53" s="4" t="s">
        <v>2</v>
      </c>
    </row>
    <row r="54" spans="1:3" ht="12.75" customHeight="1">
      <c r="A54" s="3"/>
      <c r="B54" s="12" t="s">
        <v>30</v>
      </c>
      <c r="C54" s="4"/>
    </row>
    <row r="55" spans="1:3" ht="12.75" customHeight="1">
      <c r="A55" s="3"/>
      <c r="B55" s="11" t="s">
        <v>5</v>
      </c>
      <c r="C55" s="38">
        <v>250.02</v>
      </c>
    </row>
    <row r="56" spans="1:3" ht="12.75" customHeight="1">
      <c r="A56" s="3"/>
      <c r="B56" s="12" t="s">
        <v>9</v>
      </c>
      <c r="C56" s="4"/>
    </row>
    <row r="57" spans="1:3" ht="12.75" customHeight="1">
      <c r="A57" s="3"/>
      <c r="B57" s="11" t="s">
        <v>4</v>
      </c>
      <c r="C57" s="45">
        <v>27.609</v>
      </c>
    </row>
    <row r="58" spans="1:3" ht="12.75" customHeight="1">
      <c r="A58" s="3"/>
      <c r="B58" s="11" t="s">
        <v>70</v>
      </c>
      <c r="C58" s="4"/>
    </row>
    <row r="59" spans="1:3" ht="12.75" customHeight="1">
      <c r="A59" s="3"/>
      <c r="B59" s="11" t="s">
        <v>71</v>
      </c>
      <c r="C59" s="19">
        <v>2020</v>
      </c>
    </row>
    <row r="60" spans="1:3" ht="12.75" customHeight="1">
      <c r="A60" s="3"/>
      <c r="B60" s="12"/>
      <c r="C60" s="4"/>
    </row>
    <row r="61" spans="1:3" ht="12.75" customHeight="1">
      <c r="A61" s="3"/>
      <c r="B61" s="11" t="s">
        <v>72</v>
      </c>
      <c r="C61" s="4"/>
    </row>
    <row r="62" spans="1:3" ht="12.75" customHeight="1">
      <c r="A62" s="30"/>
      <c r="B62" s="12" t="s">
        <v>30</v>
      </c>
      <c r="C62" s="25"/>
    </row>
    <row r="63" spans="1:3" ht="12.75" customHeight="1">
      <c r="A63" s="30"/>
      <c r="B63" s="11" t="s">
        <v>5</v>
      </c>
      <c r="C63" s="35">
        <v>2605.191</v>
      </c>
    </row>
    <row r="64" spans="1:3" ht="12.75" customHeight="1">
      <c r="A64" s="3"/>
      <c r="B64" s="12" t="s">
        <v>9</v>
      </c>
      <c r="C64" s="5"/>
    </row>
    <row r="65" spans="1:3" ht="12.75">
      <c r="A65" s="30"/>
      <c r="B65" s="11" t="s">
        <v>4</v>
      </c>
      <c r="C65" s="35">
        <v>612.051</v>
      </c>
    </row>
    <row r="66" spans="1:3" ht="12.75" customHeight="1">
      <c r="A66" s="24"/>
      <c r="B66" s="12"/>
      <c r="C66" s="4"/>
    </row>
    <row r="67" spans="1:3" ht="12.75" customHeight="1">
      <c r="A67" s="24"/>
      <c r="B67" s="13" t="s">
        <v>82</v>
      </c>
      <c r="C67" s="4">
        <f>(C47+C51+C59)*0.025</f>
        <v>89.25</v>
      </c>
    </row>
    <row r="68" spans="1:3" ht="12.75" customHeight="1">
      <c r="A68" s="24"/>
      <c r="B68" s="31"/>
      <c r="C68" s="4"/>
    </row>
    <row r="69" spans="1:3" ht="12.75" customHeight="1" thickBot="1">
      <c r="A69" s="24"/>
      <c r="B69" s="27" t="s">
        <v>74</v>
      </c>
      <c r="C69" s="4">
        <f>SUM(C47:C68)</f>
        <v>7174.121</v>
      </c>
    </row>
    <row r="70" spans="1:3" ht="12.75" customHeight="1">
      <c r="A70" s="24"/>
      <c r="B70" s="12"/>
      <c r="C70" s="4"/>
    </row>
    <row r="71" spans="1:3" s="48" customFormat="1" ht="12.75" customHeight="1">
      <c r="A71" s="46"/>
      <c r="B71" s="43" t="s">
        <v>92</v>
      </c>
      <c r="C71" s="47">
        <v>27709</v>
      </c>
    </row>
    <row r="72" spans="1:3" ht="12.75" customHeight="1">
      <c r="A72" s="24"/>
      <c r="B72" s="12"/>
      <c r="C72" s="19">
        <f>C71-C105</f>
        <v>-2694.370999999999</v>
      </c>
    </row>
    <row r="73" spans="1:3" ht="12.75" customHeight="1">
      <c r="A73" s="3"/>
      <c r="B73" s="11" t="s">
        <v>53</v>
      </c>
      <c r="C73" s="4"/>
    </row>
    <row r="74" spans="1:3" ht="12.75" customHeight="1">
      <c r="A74" s="24"/>
      <c r="B74" s="12" t="s">
        <v>54</v>
      </c>
      <c r="C74" s="4"/>
    </row>
    <row r="75" spans="1:3" ht="12.75" customHeight="1">
      <c r="A75" s="24"/>
      <c r="B75" s="1"/>
      <c r="C75" s="4"/>
    </row>
    <row r="76" spans="1:3" ht="12.75" customHeight="1">
      <c r="A76" s="3"/>
      <c r="B76" s="11" t="s">
        <v>68</v>
      </c>
      <c r="C76" s="4"/>
    </row>
    <row r="77" spans="1:3" ht="12.75" customHeight="1">
      <c r="A77" s="3"/>
      <c r="B77" s="12" t="s">
        <v>69</v>
      </c>
      <c r="C77" s="19">
        <v>4740</v>
      </c>
    </row>
    <row r="78" spans="1:3" ht="12.75" customHeight="1">
      <c r="A78" s="24"/>
      <c r="B78" s="1"/>
      <c r="C78" s="4"/>
    </row>
    <row r="79" spans="1:3" s="8" customFormat="1" ht="12.75" customHeight="1">
      <c r="A79" s="3"/>
      <c r="B79" s="11" t="s">
        <v>28</v>
      </c>
      <c r="C79" s="4"/>
    </row>
    <row r="80" spans="1:3" s="8" customFormat="1" ht="12.75" customHeight="1">
      <c r="A80" s="3"/>
      <c r="B80" s="12" t="s">
        <v>11</v>
      </c>
      <c r="C80" s="4">
        <v>2500</v>
      </c>
    </row>
    <row r="81" spans="1:3" s="8" customFormat="1" ht="12.75" customHeight="1">
      <c r="A81" s="3"/>
      <c r="B81" s="16" t="s">
        <v>16</v>
      </c>
      <c r="C81" s="4">
        <v>100</v>
      </c>
    </row>
    <row r="82" spans="1:3" ht="12.75" customHeight="1">
      <c r="A82" s="24"/>
      <c r="B82" s="1"/>
      <c r="C82" s="4"/>
    </row>
    <row r="83" spans="1:3" ht="12.75" customHeight="1">
      <c r="A83" s="3"/>
      <c r="B83" s="11" t="s">
        <v>29</v>
      </c>
      <c r="C83" s="4" t="s">
        <v>2</v>
      </c>
    </row>
    <row r="84" spans="1:3" ht="12.75" customHeight="1">
      <c r="A84" s="3"/>
      <c r="B84" s="12" t="s">
        <v>30</v>
      </c>
      <c r="C84" s="4"/>
    </row>
    <row r="85" spans="1:3" ht="12.75" customHeight="1">
      <c r="A85" s="3"/>
      <c r="B85" s="11" t="s">
        <v>5</v>
      </c>
      <c r="C85" s="38">
        <v>585.325</v>
      </c>
    </row>
    <row r="86" spans="1:3" ht="12.75" customHeight="1">
      <c r="A86" s="3"/>
      <c r="B86" s="12" t="s">
        <v>9</v>
      </c>
      <c r="C86" s="4"/>
    </row>
    <row r="87" spans="1:3" ht="12.75" customHeight="1">
      <c r="A87" s="3"/>
      <c r="B87" s="11" t="s">
        <v>4</v>
      </c>
      <c r="C87" s="38">
        <v>250.842</v>
      </c>
    </row>
    <row r="88" spans="1:3" ht="12.75" customHeight="1">
      <c r="A88" s="3"/>
      <c r="B88" s="11" t="s">
        <v>70</v>
      </c>
      <c r="C88" s="4"/>
    </row>
    <row r="89" spans="1:3" ht="12.75" customHeight="1">
      <c r="A89" s="3"/>
      <c r="B89" s="11" t="s">
        <v>71</v>
      </c>
      <c r="C89" s="19">
        <v>12490</v>
      </c>
    </row>
    <row r="90" spans="1:3" ht="12.75" customHeight="1">
      <c r="A90" s="3"/>
      <c r="B90" s="12"/>
      <c r="C90" s="4"/>
    </row>
    <row r="91" spans="1:3" ht="12.75" customHeight="1">
      <c r="A91" s="3"/>
      <c r="B91" s="11" t="s">
        <v>72</v>
      </c>
      <c r="C91" s="4"/>
    </row>
    <row r="92" spans="1:3" ht="12.75" customHeight="1">
      <c r="A92" s="30"/>
      <c r="B92" s="12" t="s">
        <v>30</v>
      </c>
      <c r="C92" s="25"/>
    </row>
    <row r="93" spans="1:3" ht="12.75" customHeight="1">
      <c r="A93" s="30"/>
      <c r="B93" s="11" t="s">
        <v>5</v>
      </c>
      <c r="C93" s="35">
        <v>7647.579</v>
      </c>
    </row>
    <row r="94" spans="1:3" ht="12.75" customHeight="1">
      <c r="A94" s="3"/>
      <c r="B94" s="12" t="s">
        <v>9</v>
      </c>
      <c r="C94" s="5"/>
    </row>
    <row r="95" spans="1:3" ht="12.75">
      <c r="A95" s="30"/>
      <c r="B95" s="11" t="s">
        <v>4</v>
      </c>
      <c r="C95" s="35">
        <v>1451.375</v>
      </c>
    </row>
    <row r="96" spans="1:3" ht="12.75" customHeight="1">
      <c r="A96" s="24"/>
      <c r="B96" s="1"/>
      <c r="C96" s="4"/>
    </row>
    <row r="97" spans="1:3" ht="12.75" customHeight="1">
      <c r="A97" s="3"/>
      <c r="B97" s="11" t="s">
        <v>43</v>
      </c>
      <c r="C97" s="5"/>
    </row>
    <row r="98" spans="1:3" ht="12.75" customHeight="1">
      <c r="A98" s="3"/>
      <c r="B98" s="12" t="s">
        <v>32</v>
      </c>
      <c r="C98" s="5">
        <v>41</v>
      </c>
    </row>
    <row r="99" spans="1:3" ht="12.75" customHeight="1">
      <c r="A99" s="3"/>
      <c r="B99" s="12"/>
      <c r="C99" s="5"/>
    </row>
    <row r="100" spans="1:3" ht="12.75" customHeight="1">
      <c r="A100" s="3"/>
      <c r="B100" s="11" t="s">
        <v>44</v>
      </c>
      <c r="C100" s="5"/>
    </row>
    <row r="101" spans="1:3" ht="12.75" customHeight="1">
      <c r="A101" s="3"/>
      <c r="B101" s="12" t="s">
        <v>32</v>
      </c>
      <c r="C101" s="5">
        <v>104</v>
      </c>
    </row>
    <row r="102" spans="1:3" ht="12.75" customHeight="1">
      <c r="A102" s="24"/>
      <c r="B102" s="1"/>
      <c r="C102" s="4"/>
    </row>
    <row r="103" spans="1:3" ht="12.75" customHeight="1">
      <c r="A103" s="24"/>
      <c r="B103" s="13" t="s">
        <v>82</v>
      </c>
      <c r="C103" s="4">
        <f>(C74+C77+C80+C89)*0.025</f>
        <v>493.25</v>
      </c>
    </row>
    <row r="104" spans="1:3" ht="12.75" customHeight="1">
      <c r="A104" s="24"/>
      <c r="B104" s="31"/>
      <c r="C104" s="4"/>
    </row>
    <row r="105" spans="1:3" ht="12.75" customHeight="1" thickBot="1">
      <c r="A105" s="24"/>
      <c r="B105" s="27" t="s">
        <v>74</v>
      </c>
      <c r="C105" s="4">
        <f>SUM(C74:C104)</f>
        <v>30403.371</v>
      </c>
    </row>
    <row r="106" spans="1:3" ht="12.75" customHeight="1">
      <c r="A106" s="24"/>
      <c r="B106" s="1"/>
      <c r="C106" s="4"/>
    </row>
    <row r="107" spans="1:3" ht="12.75" customHeight="1">
      <c r="A107" s="24"/>
      <c r="B107" s="43" t="s">
        <v>93</v>
      </c>
      <c r="C107" s="47">
        <v>33853</v>
      </c>
    </row>
    <row r="108" spans="1:3" ht="12.75" customHeight="1">
      <c r="A108" s="24"/>
      <c r="B108" s="1"/>
      <c r="C108" s="19">
        <f>C107-C148</f>
        <v>-686.4249999999956</v>
      </c>
    </row>
    <row r="109" spans="1:3" ht="12.75" customHeight="1">
      <c r="A109" s="3"/>
      <c r="B109" s="11" t="s">
        <v>47</v>
      </c>
      <c r="C109" s="5"/>
    </row>
    <row r="110" spans="1:3" ht="12.75" customHeight="1">
      <c r="A110" s="3"/>
      <c r="B110" s="12" t="s">
        <v>48</v>
      </c>
      <c r="C110" s="5"/>
    </row>
    <row r="111" spans="1:3" ht="12.75" customHeight="1">
      <c r="A111" s="3"/>
      <c r="B111" s="12" t="s">
        <v>49</v>
      </c>
      <c r="C111" s="17">
        <v>3290.3</v>
      </c>
    </row>
    <row r="112" spans="1:3" ht="12.75" customHeight="1">
      <c r="A112" s="3"/>
      <c r="B112" s="12" t="s">
        <v>16</v>
      </c>
      <c r="C112" s="18">
        <v>50</v>
      </c>
    </row>
    <row r="113" spans="1:3" ht="12.75" customHeight="1">
      <c r="A113" s="3"/>
      <c r="B113" s="12"/>
      <c r="C113" s="17"/>
    </row>
    <row r="114" spans="1:3" ht="12.75" customHeight="1">
      <c r="A114" s="3"/>
      <c r="B114" s="11" t="s">
        <v>50</v>
      </c>
      <c r="C114" s="17"/>
    </row>
    <row r="115" spans="1:3" ht="12.75" customHeight="1">
      <c r="A115" s="3"/>
      <c r="B115" s="12" t="s">
        <v>48</v>
      </c>
      <c r="C115" s="17"/>
    </row>
    <row r="116" spans="1:3" ht="12.75" customHeight="1">
      <c r="A116" s="3"/>
      <c r="B116" s="12" t="s">
        <v>49</v>
      </c>
      <c r="C116" s="17">
        <v>3717.7</v>
      </c>
    </row>
    <row r="117" spans="1:3" ht="12.75" customHeight="1">
      <c r="A117" s="3"/>
      <c r="B117" s="12" t="s">
        <v>16</v>
      </c>
      <c r="C117" s="18">
        <v>50</v>
      </c>
    </row>
    <row r="118" spans="1:3" ht="12.75" customHeight="1">
      <c r="A118" s="24"/>
      <c r="B118" s="1"/>
      <c r="C118" s="19"/>
    </row>
    <row r="119" spans="1:3" ht="12.75" customHeight="1">
      <c r="A119" s="3"/>
      <c r="B119" s="11" t="s">
        <v>55</v>
      </c>
      <c r="C119" s="4"/>
    </row>
    <row r="120" spans="1:3" ht="12.75" customHeight="1">
      <c r="A120" s="24"/>
      <c r="B120" s="12" t="s">
        <v>11</v>
      </c>
      <c r="C120" s="19">
        <v>1235</v>
      </c>
    </row>
    <row r="121" spans="1:3" ht="12.75" customHeight="1">
      <c r="A121" s="24"/>
      <c r="B121" s="12"/>
      <c r="C121" s="19"/>
    </row>
    <row r="122" spans="1:3" ht="12.75" customHeight="1">
      <c r="A122" s="3"/>
      <c r="B122" s="11" t="s">
        <v>58</v>
      </c>
      <c r="C122" s="4"/>
    </row>
    <row r="123" spans="1:3" ht="12.75" customHeight="1">
      <c r="A123" s="3"/>
      <c r="B123" s="12" t="s">
        <v>59</v>
      </c>
      <c r="C123" s="19">
        <v>2400</v>
      </c>
    </row>
    <row r="124" spans="1:3" ht="12.75" customHeight="1">
      <c r="A124" s="3"/>
      <c r="B124" s="12"/>
      <c r="C124" s="19"/>
    </row>
    <row r="125" spans="1:3" ht="12.75" customHeight="1">
      <c r="A125" s="3"/>
      <c r="B125" s="11" t="s">
        <v>83</v>
      </c>
      <c r="C125" s="19"/>
    </row>
    <row r="126" spans="1:3" ht="12.75" customHeight="1">
      <c r="A126" s="3"/>
      <c r="B126" s="12" t="s">
        <v>102</v>
      </c>
      <c r="C126" s="19">
        <v>4000</v>
      </c>
    </row>
    <row r="127" spans="1:3" ht="12.75" customHeight="1">
      <c r="A127" s="3"/>
      <c r="B127" s="12" t="s">
        <v>16</v>
      </c>
      <c r="C127" s="19">
        <v>200</v>
      </c>
    </row>
    <row r="128" spans="1:3" ht="12.75" customHeight="1">
      <c r="A128" s="3"/>
      <c r="B128" s="12"/>
      <c r="C128" s="19"/>
    </row>
    <row r="129" spans="1:3" ht="12.75" customHeight="1">
      <c r="A129" s="3"/>
      <c r="B129" s="11" t="s">
        <v>29</v>
      </c>
      <c r="C129" s="4" t="s">
        <v>2</v>
      </c>
    </row>
    <row r="130" spans="1:3" ht="12.75" customHeight="1">
      <c r="A130" s="3"/>
      <c r="B130" s="12" t="s">
        <v>30</v>
      </c>
      <c r="C130" s="4"/>
    </row>
    <row r="131" spans="1:3" ht="12.75" customHeight="1">
      <c r="A131" s="3"/>
      <c r="B131" s="11" t="s">
        <v>5</v>
      </c>
      <c r="C131" s="38">
        <v>845.004</v>
      </c>
    </row>
    <row r="132" spans="1:3" ht="12.75" customHeight="1">
      <c r="A132" s="3"/>
      <c r="B132" s="12" t="s">
        <v>9</v>
      </c>
      <c r="C132" s="4"/>
    </row>
    <row r="133" spans="1:3" ht="12.75" customHeight="1">
      <c r="A133" s="3"/>
      <c r="B133" s="11" t="s">
        <v>4</v>
      </c>
      <c r="C133" s="38">
        <v>294.903</v>
      </c>
    </row>
    <row r="134" spans="1:3" ht="12.75" customHeight="1">
      <c r="A134" s="3"/>
      <c r="B134" s="11" t="s">
        <v>70</v>
      </c>
      <c r="C134" s="4"/>
    </row>
    <row r="135" spans="1:3" ht="12.75" customHeight="1">
      <c r="A135" s="3"/>
      <c r="B135" s="11" t="s">
        <v>71</v>
      </c>
      <c r="C135" s="19">
        <v>6030</v>
      </c>
    </row>
    <row r="136" spans="1:3" ht="12.75" customHeight="1">
      <c r="A136" s="3"/>
      <c r="B136" s="12"/>
      <c r="C136" s="4"/>
    </row>
    <row r="137" spans="1:3" ht="12.75" customHeight="1">
      <c r="A137" s="3"/>
      <c r="B137" s="11" t="s">
        <v>72</v>
      </c>
      <c r="C137" s="4"/>
    </row>
    <row r="138" spans="1:3" ht="12.75" customHeight="1">
      <c r="A138" s="30"/>
      <c r="B138" s="12" t="s">
        <v>30</v>
      </c>
      <c r="C138" s="25"/>
    </row>
    <row r="139" spans="1:3" ht="12.75" customHeight="1">
      <c r="A139" s="30"/>
      <c r="B139" s="11" t="s">
        <v>5</v>
      </c>
      <c r="C139" s="35">
        <v>9142.726</v>
      </c>
    </row>
    <row r="140" spans="1:3" ht="12.75" customHeight="1">
      <c r="A140" s="3"/>
      <c r="B140" s="12" t="s">
        <v>9</v>
      </c>
      <c r="C140" s="5"/>
    </row>
    <row r="141" spans="1:3" ht="12.75">
      <c r="A141" s="30"/>
      <c r="B141" s="11" t="s">
        <v>4</v>
      </c>
      <c r="C141" s="35">
        <v>2741.967</v>
      </c>
    </row>
    <row r="142" spans="1:3" ht="12.75" customHeight="1">
      <c r="A142" s="3"/>
      <c r="B142" s="12"/>
      <c r="C142" s="19"/>
    </row>
    <row r="143" spans="1:3" ht="12.75" customHeight="1">
      <c r="A143" s="3"/>
      <c r="B143" s="11" t="s">
        <v>42</v>
      </c>
      <c r="C143" s="5"/>
    </row>
    <row r="144" spans="1:3" ht="12.75" customHeight="1">
      <c r="A144" s="3"/>
      <c r="B144" s="12" t="s">
        <v>32</v>
      </c>
      <c r="C144" s="5">
        <v>25</v>
      </c>
    </row>
    <row r="145" spans="1:3" ht="12.75" customHeight="1">
      <c r="A145" s="3"/>
      <c r="B145" s="12"/>
      <c r="C145" s="5"/>
    </row>
    <row r="146" spans="1:3" ht="12.75" customHeight="1">
      <c r="A146" s="24"/>
      <c r="B146" s="13" t="s">
        <v>82</v>
      </c>
      <c r="C146" s="4">
        <f>(C111+C116+C120+C123+C126+C135)*0.025</f>
        <v>516.825</v>
      </c>
    </row>
    <row r="147" spans="1:3" ht="12.75" customHeight="1">
      <c r="A147" s="24"/>
      <c r="B147" s="31"/>
      <c r="C147" s="4"/>
    </row>
    <row r="148" spans="1:3" ht="12.75" customHeight="1" thickBot="1">
      <c r="A148" s="24"/>
      <c r="B148" s="27" t="s">
        <v>74</v>
      </c>
      <c r="C148" s="19">
        <f>SUM(C111:C147)</f>
        <v>34539.424999999996</v>
      </c>
    </row>
    <row r="149" spans="1:3" ht="12.75" customHeight="1">
      <c r="A149" s="3"/>
      <c r="B149" s="12"/>
      <c r="C149" s="19"/>
    </row>
    <row r="150" spans="1:3" ht="12.75" customHeight="1">
      <c r="A150" s="24"/>
      <c r="B150" s="43" t="s">
        <v>94</v>
      </c>
      <c r="C150" s="47">
        <v>9101</v>
      </c>
    </row>
    <row r="151" spans="1:3" ht="12.75" customHeight="1">
      <c r="A151" s="24"/>
      <c r="B151" s="1"/>
      <c r="C151" s="19">
        <f>C150-C172</f>
        <v>-214.82100000000173</v>
      </c>
    </row>
    <row r="152" spans="1:3" ht="12.75" customHeight="1">
      <c r="A152" s="3"/>
      <c r="B152" s="11" t="s">
        <v>25</v>
      </c>
      <c r="C152" s="4"/>
    </row>
    <row r="153" spans="1:3" ht="12.75" customHeight="1">
      <c r="A153" s="3"/>
      <c r="B153" s="12" t="s">
        <v>77</v>
      </c>
      <c r="C153" s="4">
        <v>1000</v>
      </c>
    </row>
    <row r="154" spans="1:3" ht="12.75" customHeight="1">
      <c r="A154" s="3"/>
      <c r="B154" s="12" t="s">
        <v>16</v>
      </c>
      <c r="C154" s="4">
        <v>20</v>
      </c>
    </row>
    <row r="155" spans="1:3" ht="12.75" customHeight="1">
      <c r="A155" s="3"/>
      <c r="B155" s="12"/>
      <c r="C155" s="4"/>
    </row>
    <row r="156" spans="1:3" ht="12.75" customHeight="1">
      <c r="A156" s="3"/>
      <c r="B156" s="11" t="s">
        <v>29</v>
      </c>
      <c r="C156" s="4" t="s">
        <v>2</v>
      </c>
    </row>
    <row r="157" spans="1:3" ht="12.75" customHeight="1">
      <c r="A157" s="3"/>
      <c r="B157" s="12" t="s">
        <v>30</v>
      </c>
      <c r="C157" s="4"/>
    </row>
    <row r="158" spans="1:3" ht="12.75" customHeight="1">
      <c r="A158" s="3"/>
      <c r="B158" s="11" t="s">
        <v>5</v>
      </c>
      <c r="C158" s="38">
        <v>209.785</v>
      </c>
    </row>
    <row r="159" spans="1:3" ht="12.75" customHeight="1">
      <c r="A159" s="3"/>
      <c r="B159" s="12" t="s">
        <v>9</v>
      </c>
      <c r="C159" s="4"/>
    </row>
    <row r="160" spans="1:3" ht="12.75" customHeight="1">
      <c r="A160" s="3"/>
      <c r="B160" s="11" t="s">
        <v>4</v>
      </c>
      <c r="C160" s="38">
        <v>82.236</v>
      </c>
    </row>
    <row r="161" spans="1:3" ht="12.75" customHeight="1">
      <c r="A161" s="3"/>
      <c r="B161" s="11" t="s">
        <v>70</v>
      </c>
      <c r="C161" s="4"/>
    </row>
    <row r="162" spans="1:3" ht="12.75" customHeight="1">
      <c r="A162" s="3"/>
      <c r="B162" s="11" t="s">
        <v>71</v>
      </c>
      <c r="C162" s="19">
        <v>2910</v>
      </c>
    </row>
    <row r="163" spans="1:3" ht="12.75" customHeight="1">
      <c r="A163" s="3"/>
      <c r="B163" s="12"/>
      <c r="C163" s="4"/>
    </row>
    <row r="164" spans="1:3" ht="12.75" customHeight="1">
      <c r="A164" s="3"/>
      <c r="B164" s="11" t="s">
        <v>72</v>
      </c>
      <c r="C164" s="4"/>
    </row>
    <row r="165" spans="1:3" ht="12.75" customHeight="1">
      <c r="A165" s="30"/>
      <c r="B165" s="12" t="s">
        <v>30</v>
      </c>
      <c r="C165" s="25"/>
    </row>
    <row r="166" spans="1:3" ht="12.75" customHeight="1">
      <c r="A166" s="30"/>
      <c r="B166" s="11" t="s">
        <v>5</v>
      </c>
      <c r="C166" s="35">
        <v>3281.029</v>
      </c>
    </row>
    <row r="167" spans="1:3" ht="12.75" customHeight="1">
      <c r="A167" s="3"/>
      <c r="B167" s="12" t="s">
        <v>9</v>
      </c>
      <c r="C167" s="5"/>
    </row>
    <row r="168" spans="1:3" ht="12.75">
      <c r="A168" s="30"/>
      <c r="B168" s="11" t="s">
        <v>4</v>
      </c>
      <c r="C168" s="35">
        <v>1715.021</v>
      </c>
    </row>
    <row r="169" spans="1:3" ht="12.75" customHeight="1">
      <c r="A169" s="3"/>
      <c r="B169" s="12"/>
      <c r="C169" s="4"/>
    </row>
    <row r="170" spans="1:3" ht="12.75" customHeight="1">
      <c r="A170" s="24"/>
      <c r="B170" s="13" t="s">
        <v>82</v>
      </c>
      <c r="C170" s="4">
        <f>(C153+C162)*0.025</f>
        <v>97.75</v>
      </c>
    </row>
    <row r="171" spans="1:3" ht="12.75" customHeight="1">
      <c r="A171" s="24"/>
      <c r="B171" s="31"/>
      <c r="C171" s="4"/>
    </row>
    <row r="172" spans="1:3" ht="12.75" customHeight="1" thickBot="1">
      <c r="A172" s="24"/>
      <c r="B172" s="27" t="s">
        <v>74</v>
      </c>
      <c r="C172" s="19">
        <f>SUM(C153:C171)</f>
        <v>9315.821000000002</v>
      </c>
    </row>
    <row r="174" spans="1:3" ht="12.75" customHeight="1">
      <c r="A174" s="24"/>
      <c r="B174" s="43" t="s">
        <v>95</v>
      </c>
      <c r="C174" s="47">
        <v>33932</v>
      </c>
    </row>
    <row r="175" spans="1:3" ht="12.75" customHeight="1">
      <c r="A175" s="24"/>
      <c r="B175" s="43"/>
      <c r="C175" s="47">
        <f>C174-C227</f>
        <v>1196.0299999999988</v>
      </c>
    </row>
    <row r="176" spans="1:3" s="8" customFormat="1" ht="12.75" customHeight="1">
      <c r="A176" s="3"/>
      <c r="B176" s="28" t="s">
        <v>78</v>
      </c>
      <c r="C176" s="4"/>
    </row>
    <row r="177" spans="1:3" s="8" customFormat="1" ht="12.75" customHeight="1">
      <c r="A177" s="3"/>
      <c r="B177" s="16" t="s">
        <v>79</v>
      </c>
      <c r="C177" s="19">
        <v>3000</v>
      </c>
    </row>
    <row r="178" spans="1:3" ht="12.75" customHeight="1">
      <c r="A178" s="24"/>
      <c r="B178" s="43"/>
      <c r="C178" s="47"/>
    </row>
    <row r="179" spans="1:3" ht="12.75" customHeight="1">
      <c r="A179" s="3"/>
      <c r="B179" s="11" t="s">
        <v>100</v>
      </c>
      <c r="C179" s="19"/>
    </row>
    <row r="180" spans="1:3" ht="25.5" customHeight="1">
      <c r="A180" s="3"/>
      <c r="B180" s="12" t="s">
        <v>101</v>
      </c>
      <c r="C180" s="19">
        <v>200</v>
      </c>
    </row>
    <row r="181" spans="1:3" ht="12.75" customHeight="1">
      <c r="A181" s="3"/>
      <c r="B181" s="12"/>
      <c r="C181" s="4"/>
    </row>
    <row r="182" spans="1:3" ht="12.75" customHeight="1">
      <c r="A182" s="3"/>
      <c r="B182" s="11" t="s">
        <v>29</v>
      </c>
      <c r="C182" s="4" t="s">
        <v>2</v>
      </c>
    </row>
    <row r="183" spans="1:3" ht="12.75" customHeight="1">
      <c r="A183" s="3"/>
      <c r="B183" s="12" t="s">
        <v>30</v>
      </c>
      <c r="C183" s="4"/>
    </row>
    <row r="184" spans="1:3" ht="12.75" customHeight="1">
      <c r="A184" s="3"/>
      <c r="B184" s="11" t="s">
        <v>5</v>
      </c>
      <c r="C184" s="38">
        <v>5135.323</v>
      </c>
    </row>
    <row r="185" spans="1:3" ht="12.75" customHeight="1">
      <c r="A185" s="3"/>
      <c r="B185" s="12" t="s">
        <v>9</v>
      </c>
      <c r="C185" s="4"/>
    </row>
    <row r="186" spans="1:3" ht="12.75" customHeight="1">
      <c r="A186" s="3"/>
      <c r="B186" s="11" t="s">
        <v>4</v>
      </c>
      <c r="C186" s="38">
        <v>3000.002</v>
      </c>
    </row>
    <row r="187" spans="1:3" ht="12.75" customHeight="1">
      <c r="A187" s="3"/>
      <c r="B187" s="11" t="s">
        <v>70</v>
      </c>
      <c r="C187" s="4"/>
    </row>
    <row r="188" spans="1:3" ht="12.75" customHeight="1">
      <c r="A188" s="3"/>
      <c r="B188" s="11" t="s">
        <v>71</v>
      </c>
      <c r="C188" s="19">
        <v>7380</v>
      </c>
    </row>
    <row r="189" spans="1:3" ht="12.75" customHeight="1">
      <c r="A189" s="3"/>
      <c r="B189" s="12"/>
      <c r="C189" s="4"/>
    </row>
    <row r="190" spans="1:3" ht="12.75" customHeight="1">
      <c r="A190" s="3"/>
      <c r="B190" s="11" t="s">
        <v>72</v>
      </c>
      <c r="C190" s="4"/>
    </row>
    <row r="191" spans="1:3" ht="12.75" customHeight="1">
      <c r="A191" s="30"/>
      <c r="B191" s="12" t="s">
        <v>30</v>
      </c>
      <c r="C191" s="25"/>
    </row>
    <row r="192" spans="1:3" ht="12.75" customHeight="1">
      <c r="A192" s="30"/>
      <c r="B192" s="11" t="s">
        <v>5</v>
      </c>
      <c r="C192" s="35">
        <v>6632.405</v>
      </c>
    </row>
    <row r="193" spans="1:3" ht="12.75" customHeight="1">
      <c r="A193" s="3"/>
      <c r="B193" s="12" t="s">
        <v>9</v>
      </c>
      <c r="C193" s="5"/>
    </row>
    <row r="194" spans="1:3" ht="12.75">
      <c r="A194" s="30"/>
      <c r="B194" s="11" t="s">
        <v>4</v>
      </c>
      <c r="C194" s="35">
        <v>4999.415</v>
      </c>
    </row>
    <row r="195" spans="1:3" ht="12.75">
      <c r="A195" s="30"/>
      <c r="B195" s="11"/>
      <c r="C195" s="35"/>
    </row>
    <row r="196" spans="1:3" ht="12.75" customHeight="1">
      <c r="A196" s="3"/>
      <c r="B196" s="11" t="s">
        <v>106</v>
      </c>
      <c r="C196" s="19"/>
    </row>
    <row r="197" spans="1:3" ht="12.75" customHeight="1">
      <c r="A197" s="3"/>
      <c r="B197" s="12" t="s">
        <v>111</v>
      </c>
      <c r="C197" s="19">
        <v>450</v>
      </c>
    </row>
    <row r="198" spans="1:3" ht="12.75" customHeight="1">
      <c r="A198" s="3"/>
      <c r="B198" s="12" t="s">
        <v>57</v>
      </c>
      <c r="C198" s="19">
        <v>500</v>
      </c>
    </row>
    <row r="199" spans="1:3" ht="12.75" customHeight="1">
      <c r="A199" s="3"/>
      <c r="B199" s="12" t="s">
        <v>16</v>
      </c>
      <c r="C199" s="19">
        <v>100</v>
      </c>
    </row>
    <row r="200" spans="1:3" ht="12.75">
      <c r="A200" s="30"/>
      <c r="B200" s="11"/>
      <c r="C200" s="35"/>
    </row>
    <row r="201" spans="1:3" ht="12.75" customHeight="1">
      <c r="A201" s="3"/>
      <c r="B201" s="11" t="s">
        <v>37</v>
      </c>
      <c r="C201" s="5"/>
    </row>
    <row r="202" spans="1:3" ht="12.75" customHeight="1">
      <c r="A202" s="3"/>
      <c r="B202" s="12" t="s">
        <v>32</v>
      </c>
      <c r="C202" s="18">
        <v>168</v>
      </c>
    </row>
    <row r="203" spans="1:3" ht="12.75" customHeight="1">
      <c r="A203" s="3"/>
      <c r="B203" s="12" t="s">
        <v>33</v>
      </c>
      <c r="C203" s="18">
        <v>192</v>
      </c>
    </row>
    <row r="204" spans="1:3" ht="12.75" customHeight="1">
      <c r="A204" s="3"/>
      <c r="B204" s="12"/>
      <c r="C204" s="18"/>
    </row>
    <row r="205" spans="1:3" ht="12.75" customHeight="1">
      <c r="A205" s="3"/>
      <c r="B205" s="11" t="s">
        <v>34</v>
      </c>
      <c r="C205" s="5"/>
    </row>
    <row r="206" spans="1:3" ht="12.75" customHeight="1">
      <c r="A206" s="3"/>
      <c r="B206" s="12" t="s">
        <v>32</v>
      </c>
      <c r="C206" s="18">
        <v>74</v>
      </c>
    </row>
    <row r="207" spans="1:3" ht="12.75" customHeight="1">
      <c r="A207" s="3"/>
      <c r="B207" s="11"/>
      <c r="C207" s="5"/>
    </row>
    <row r="208" spans="1:3" ht="12.75" customHeight="1">
      <c r="A208" s="3"/>
      <c r="B208" s="11" t="s">
        <v>35</v>
      </c>
      <c r="C208" s="5"/>
    </row>
    <row r="209" spans="1:3" ht="12.75" customHeight="1">
      <c r="A209" s="3"/>
      <c r="B209" s="12" t="s">
        <v>32</v>
      </c>
      <c r="C209" s="18">
        <v>143</v>
      </c>
    </row>
    <row r="210" spans="1:3" ht="12.75" customHeight="1">
      <c r="A210" s="3"/>
      <c r="B210" s="12"/>
      <c r="C210" s="18"/>
    </row>
    <row r="211" spans="1:3" ht="12.75" customHeight="1">
      <c r="A211" s="3"/>
      <c r="B211" s="11" t="s">
        <v>38</v>
      </c>
      <c r="C211" s="5"/>
    </row>
    <row r="212" spans="1:3" ht="12.75" customHeight="1">
      <c r="A212" s="3"/>
      <c r="B212" s="12" t="s">
        <v>32</v>
      </c>
      <c r="C212" s="18">
        <v>124</v>
      </c>
    </row>
    <row r="213" spans="1:3" ht="12.75" customHeight="1">
      <c r="A213" s="3"/>
      <c r="B213" s="12" t="s">
        <v>33</v>
      </c>
      <c r="C213" s="18">
        <v>96</v>
      </c>
    </row>
    <row r="214" spans="1:3" ht="12.75" customHeight="1">
      <c r="A214" s="3"/>
      <c r="B214" s="12" t="s">
        <v>109</v>
      </c>
      <c r="C214" s="18">
        <v>240</v>
      </c>
    </row>
    <row r="215" spans="1:3" ht="12.75" customHeight="1">
      <c r="A215" s="3"/>
      <c r="B215" s="11"/>
      <c r="C215" s="5"/>
    </row>
    <row r="216" spans="1:3" ht="12.75" customHeight="1">
      <c r="A216" s="3"/>
      <c r="B216" s="11" t="s">
        <v>40</v>
      </c>
      <c r="C216" s="5"/>
    </row>
    <row r="217" spans="1:3" ht="12.75" customHeight="1">
      <c r="A217" s="3"/>
      <c r="B217" s="12" t="s">
        <v>32</v>
      </c>
      <c r="C217" s="5">
        <v>80</v>
      </c>
    </row>
    <row r="218" spans="1:3" ht="12.75" customHeight="1">
      <c r="A218" s="3"/>
      <c r="B218" s="12"/>
      <c r="C218" s="5"/>
    </row>
    <row r="219" spans="1:3" ht="12.75" customHeight="1">
      <c r="A219" s="3"/>
      <c r="B219" s="11" t="s">
        <v>41</v>
      </c>
      <c r="C219" s="5"/>
    </row>
    <row r="220" spans="1:3" ht="12.75" customHeight="1">
      <c r="A220" s="3"/>
      <c r="B220" s="12" t="s">
        <v>32</v>
      </c>
      <c r="C220" s="5">
        <v>126</v>
      </c>
    </row>
    <row r="221" spans="1:3" ht="12.75" customHeight="1">
      <c r="A221" s="3"/>
      <c r="B221" s="12"/>
      <c r="C221" s="5"/>
    </row>
    <row r="222" spans="1:3" ht="12.75" customHeight="1">
      <c r="A222" s="3"/>
      <c r="B222" s="11" t="s">
        <v>45</v>
      </c>
      <c r="C222" s="5"/>
    </row>
    <row r="223" spans="1:3" ht="12.75" customHeight="1">
      <c r="A223" s="3"/>
      <c r="B223" s="12" t="s">
        <v>32</v>
      </c>
      <c r="C223" s="5">
        <v>67</v>
      </c>
    </row>
    <row r="224" spans="1:3" ht="12.75" customHeight="1">
      <c r="A224" s="3"/>
      <c r="B224" s="12"/>
      <c r="C224" s="5"/>
    </row>
    <row r="225" spans="1:3" ht="12.75" customHeight="1">
      <c r="A225" s="9"/>
      <c r="B225" s="13" t="s">
        <v>82</v>
      </c>
      <c r="C225" s="33">
        <f>(C177+C180+C188+C198+C197)*0.0025</f>
        <v>28.825</v>
      </c>
    </row>
    <row r="226" spans="1:3" ht="12.75" customHeight="1">
      <c r="A226" s="9"/>
      <c r="B226" s="31"/>
      <c r="C226" s="32"/>
    </row>
    <row r="227" spans="1:3" ht="12.75" customHeight="1" thickBot="1">
      <c r="A227" s="26"/>
      <c r="B227" s="27" t="s">
        <v>74</v>
      </c>
      <c r="C227" s="34">
        <f>SUM(C177:C226)</f>
        <v>32735.97</v>
      </c>
    </row>
    <row r="228" spans="1:3" ht="12.75" customHeight="1">
      <c r="A228" s="6"/>
      <c r="B228" s="49"/>
      <c r="C228" s="50"/>
    </row>
    <row r="229" spans="1:3" ht="12.75" customHeight="1">
      <c r="A229" s="24"/>
      <c r="B229" s="43" t="s">
        <v>96</v>
      </c>
      <c r="C229" s="47">
        <v>24951</v>
      </c>
    </row>
    <row r="230" spans="1:3" ht="12.75" customHeight="1">
      <c r="A230" s="24"/>
      <c r="B230" s="43"/>
      <c r="C230" s="47">
        <f>C229-C265</f>
        <v>-17554.729999999996</v>
      </c>
    </row>
    <row r="231" spans="1:3" ht="12.75" customHeight="1">
      <c r="A231" s="24"/>
      <c r="B231" s="11" t="s">
        <v>103</v>
      </c>
      <c r="C231" s="47"/>
    </row>
    <row r="232" spans="1:3" ht="12.75" customHeight="1">
      <c r="A232" s="24"/>
      <c r="B232" s="12" t="s">
        <v>104</v>
      </c>
      <c r="C232" s="19">
        <v>1640</v>
      </c>
    </row>
    <row r="233" spans="1:3" ht="12.75" customHeight="1">
      <c r="A233" s="24"/>
      <c r="B233" s="43"/>
      <c r="C233" s="47"/>
    </row>
    <row r="234" spans="1:3" s="8" customFormat="1" ht="12.75" customHeight="1">
      <c r="A234" s="3"/>
      <c r="B234" s="28" t="s">
        <v>85</v>
      </c>
      <c r="C234" s="19"/>
    </row>
    <row r="235" spans="1:3" s="8" customFormat="1" ht="12.75" customHeight="1">
      <c r="A235" s="3"/>
      <c r="B235" s="16" t="s">
        <v>86</v>
      </c>
      <c r="C235" s="19">
        <v>300</v>
      </c>
    </row>
    <row r="236" spans="1:3" ht="12.75" customHeight="1">
      <c r="A236" s="24"/>
      <c r="B236" s="43"/>
      <c r="C236" s="47"/>
    </row>
    <row r="237" spans="1:3" ht="12.75" customHeight="1">
      <c r="A237" s="3"/>
      <c r="B237" s="11" t="s">
        <v>18</v>
      </c>
      <c r="C237" s="4" t="s">
        <v>2</v>
      </c>
    </row>
    <row r="238" spans="1:3" ht="12.75" customHeight="1">
      <c r="A238" s="3"/>
      <c r="B238" s="12" t="s">
        <v>17</v>
      </c>
      <c r="C238" s="4">
        <v>1200</v>
      </c>
    </row>
    <row r="239" spans="1:3" ht="12.75" customHeight="1">
      <c r="A239" s="3"/>
      <c r="B239" s="12"/>
      <c r="C239" s="4"/>
    </row>
    <row r="240" spans="1:3" ht="12.75" customHeight="1">
      <c r="A240" s="3"/>
      <c r="B240" s="11" t="s">
        <v>19</v>
      </c>
      <c r="C240" s="4"/>
    </row>
    <row r="241" spans="1:3" ht="12.75" customHeight="1">
      <c r="A241" s="3"/>
      <c r="B241" s="12" t="s">
        <v>20</v>
      </c>
      <c r="C241" s="4">
        <v>1200</v>
      </c>
    </row>
    <row r="242" spans="1:3" ht="12.75" customHeight="1">
      <c r="A242" s="3"/>
      <c r="B242" s="12"/>
      <c r="C242" s="4"/>
    </row>
    <row r="243" spans="1:3" ht="12.75" customHeight="1">
      <c r="A243" s="3"/>
      <c r="B243" s="11" t="s">
        <v>21</v>
      </c>
      <c r="C243" s="4"/>
    </row>
    <row r="244" spans="1:3" ht="12.75" customHeight="1">
      <c r="A244" s="3"/>
      <c r="B244" s="12" t="s">
        <v>22</v>
      </c>
      <c r="C244" s="4">
        <v>2400</v>
      </c>
    </row>
    <row r="245" spans="1:3" ht="12.75" customHeight="1">
      <c r="A245" s="3"/>
      <c r="B245" s="12"/>
      <c r="C245" s="4"/>
    </row>
    <row r="246" spans="1:3" ht="12.75" customHeight="1">
      <c r="A246" s="3"/>
      <c r="B246" s="11" t="s">
        <v>29</v>
      </c>
      <c r="C246" s="4" t="s">
        <v>2</v>
      </c>
    </row>
    <row r="247" spans="1:3" ht="12.75" customHeight="1">
      <c r="A247" s="3"/>
      <c r="B247" s="12" t="s">
        <v>30</v>
      </c>
      <c r="C247" s="4"/>
    </row>
    <row r="248" spans="1:3" ht="12.75" customHeight="1">
      <c r="A248" s="3"/>
      <c r="B248" s="11" t="s">
        <v>5</v>
      </c>
      <c r="C248" s="38">
        <v>8085.03</v>
      </c>
    </row>
    <row r="249" spans="1:3" ht="12.75" customHeight="1">
      <c r="A249" s="3"/>
      <c r="B249" s="12" t="s">
        <v>9</v>
      </c>
      <c r="C249" s="4"/>
    </row>
    <row r="250" spans="1:3" ht="12.75" customHeight="1">
      <c r="A250" s="3"/>
      <c r="B250" s="11" t="s">
        <v>4</v>
      </c>
      <c r="C250" s="38">
        <v>4039.95</v>
      </c>
    </row>
    <row r="251" spans="1:3" ht="12.75" customHeight="1">
      <c r="A251" s="3"/>
      <c r="B251" s="11" t="s">
        <v>70</v>
      </c>
      <c r="C251" s="4"/>
    </row>
    <row r="252" spans="1:3" ht="12.75" customHeight="1">
      <c r="A252" s="3"/>
      <c r="B252" s="11" t="s">
        <v>71</v>
      </c>
      <c r="C252" s="19">
        <v>14170</v>
      </c>
    </row>
    <row r="253" spans="1:3" ht="12.75" customHeight="1">
      <c r="A253" s="3"/>
      <c r="B253" s="12"/>
      <c r="C253" s="4"/>
    </row>
    <row r="254" spans="1:3" ht="12.75" customHeight="1">
      <c r="A254" s="3"/>
      <c r="B254" s="11" t="s">
        <v>72</v>
      </c>
      <c r="C254" s="4"/>
    </row>
    <row r="255" spans="1:3" ht="12.75" customHeight="1">
      <c r="A255" s="30"/>
      <c r="B255" s="12" t="s">
        <v>30</v>
      </c>
      <c r="C255" s="25"/>
    </row>
    <row r="256" spans="1:3" ht="12.75" customHeight="1">
      <c r="A256" s="30"/>
      <c r="B256" s="11" t="s">
        <v>5</v>
      </c>
      <c r="C256" s="35">
        <v>6945</v>
      </c>
    </row>
    <row r="257" spans="1:3" ht="12.75" customHeight="1">
      <c r="A257" s="3"/>
      <c r="B257" s="12" t="s">
        <v>9</v>
      </c>
      <c r="C257" s="5"/>
    </row>
    <row r="258" spans="1:3" ht="12.75">
      <c r="A258" s="30"/>
      <c r="B258" s="11" t="s">
        <v>4</v>
      </c>
      <c r="C258" s="35">
        <v>1941</v>
      </c>
    </row>
    <row r="259" spans="1:3" ht="12.75">
      <c r="A259" s="30"/>
      <c r="B259" s="11"/>
      <c r="C259" s="35"/>
    </row>
    <row r="260" spans="1:3" ht="12.75" customHeight="1">
      <c r="A260" s="3"/>
      <c r="B260" s="11" t="s">
        <v>36</v>
      </c>
      <c r="C260" s="5"/>
    </row>
    <row r="261" spans="1:3" ht="12.75" customHeight="1">
      <c r="A261" s="3"/>
      <c r="B261" s="12" t="s">
        <v>32</v>
      </c>
      <c r="C261" s="18">
        <v>62</v>
      </c>
    </row>
    <row r="262" spans="1:3" ht="12.75" customHeight="1">
      <c r="A262" s="3"/>
      <c r="B262" s="12"/>
      <c r="C262" s="5"/>
    </row>
    <row r="263" spans="1:3" ht="12.75" customHeight="1">
      <c r="A263" s="9"/>
      <c r="B263" s="13" t="s">
        <v>82</v>
      </c>
      <c r="C263" s="33">
        <f>(C232+C235+C238+C241+C244+C252)*0.025</f>
        <v>522.75</v>
      </c>
    </row>
    <row r="264" spans="1:3" ht="12.75" customHeight="1">
      <c r="A264" s="9"/>
      <c r="B264" s="31"/>
      <c r="C264" s="32"/>
    </row>
    <row r="265" spans="1:3" ht="12.75" customHeight="1" thickBot="1">
      <c r="A265" s="26"/>
      <c r="B265" s="27" t="s">
        <v>74</v>
      </c>
      <c r="C265" s="34">
        <f>SUM(C232:C264)</f>
        <v>42505.729999999996</v>
      </c>
    </row>
    <row r="266" spans="1:3" ht="12.75">
      <c r="A266" s="52"/>
      <c r="B266" s="14"/>
      <c r="C266" s="53"/>
    </row>
    <row r="267" spans="1:3" ht="12.75" customHeight="1">
      <c r="A267" s="24"/>
      <c r="B267" s="43" t="s">
        <v>97</v>
      </c>
      <c r="C267" s="47">
        <v>24146</v>
      </c>
    </row>
    <row r="268" spans="1:3" ht="12.75" customHeight="1">
      <c r="A268" s="24"/>
      <c r="B268" s="43"/>
      <c r="C268" s="47">
        <f>C267-C280</f>
        <v>16313.254</v>
      </c>
    </row>
    <row r="269" spans="1:3" ht="12.75" customHeight="1">
      <c r="A269" s="24"/>
      <c r="B269" s="11" t="s">
        <v>105</v>
      </c>
      <c r="C269" s="47"/>
    </row>
    <row r="270" spans="1:3" ht="12.75" customHeight="1">
      <c r="A270" s="24"/>
      <c r="B270" s="12" t="s">
        <v>104</v>
      </c>
      <c r="C270" s="19">
        <v>1200</v>
      </c>
    </row>
    <row r="271" spans="1:3" ht="12.75" customHeight="1">
      <c r="A271" s="24"/>
      <c r="B271" s="43"/>
      <c r="C271" s="47"/>
    </row>
    <row r="272" spans="1:3" ht="12.75" customHeight="1">
      <c r="A272" s="3"/>
      <c r="B272" s="11" t="s">
        <v>72</v>
      </c>
      <c r="C272" s="4"/>
    </row>
    <row r="273" spans="1:3" ht="12.75" customHeight="1">
      <c r="A273" s="30"/>
      <c r="B273" s="12" t="s">
        <v>30</v>
      </c>
      <c r="C273" s="25"/>
    </row>
    <row r="274" spans="1:3" ht="12.75" customHeight="1">
      <c r="A274" s="30"/>
      <c r="B274" s="11" t="s">
        <v>5</v>
      </c>
      <c r="C274" s="35">
        <v>6446.981</v>
      </c>
    </row>
    <row r="275" spans="1:3" ht="12.75" customHeight="1">
      <c r="A275" s="3"/>
      <c r="B275" s="12" t="s">
        <v>9</v>
      </c>
      <c r="C275" s="5"/>
    </row>
    <row r="276" spans="1:3" ht="12.75">
      <c r="A276" s="30"/>
      <c r="B276" s="11" t="s">
        <v>4</v>
      </c>
      <c r="C276" s="35">
        <v>155.765</v>
      </c>
    </row>
    <row r="277" spans="1:3" ht="12.75">
      <c r="A277" s="55"/>
      <c r="B277" s="11"/>
      <c r="C277" s="56"/>
    </row>
    <row r="278" spans="1:3" ht="12.75">
      <c r="A278" s="55"/>
      <c r="B278" s="11" t="s">
        <v>82</v>
      </c>
      <c r="C278" s="56">
        <f>C270*0.025</f>
        <v>30</v>
      </c>
    </row>
    <row r="279" spans="1:3" ht="12.75">
      <c r="A279" s="55"/>
      <c r="B279" s="11"/>
      <c r="C279" s="56"/>
    </row>
    <row r="280" spans="1:3" ht="12.75" customHeight="1" thickBot="1">
      <c r="A280" s="26"/>
      <c r="B280" s="27" t="s">
        <v>74</v>
      </c>
      <c r="C280" s="34">
        <f>SUM(C270:C279)</f>
        <v>7832.746</v>
      </c>
    </row>
    <row r="281" spans="1:3" ht="12.75" customHeight="1">
      <c r="A281" s="6"/>
      <c r="B281" s="14"/>
      <c r="C281" s="54"/>
    </row>
    <row r="282" spans="1:3" s="8" customFormat="1" ht="12.75" customHeight="1">
      <c r="A282" s="3"/>
      <c r="B282" s="11" t="s">
        <v>23</v>
      </c>
      <c r="C282" s="4">
        <v>100</v>
      </c>
    </row>
    <row r="283" spans="1:3" s="8" customFormat="1" ht="12.75" customHeight="1">
      <c r="A283" s="61"/>
      <c r="B283" s="11"/>
      <c r="C283" s="62"/>
    </row>
    <row r="284" spans="1:3" ht="12.75" customHeight="1">
      <c r="A284" s="3"/>
      <c r="B284" s="11" t="s">
        <v>107</v>
      </c>
      <c r="C284" s="18">
        <v>5080</v>
      </c>
    </row>
    <row r="285" spans="1:3" ht="12.75">
      <c r="A285" s="55"/>
      <c r="B285" s="11" t="s">
        <v>82</v>
      </c>
      <c r="C285" s="63">
        <f>C284*0.025</f>
        <v>127</v>
      </c>
    </row>
    <row r="287" spans="2:3" ht="12.75">
      <c r="B287" s="57" t="s">
        <v>98</v>
      </c>
      <c r="C287" s="58">
        <f>C42+C69+C105+C148+C172+C227+C265+C280+C282+C284+C285</f>
        <v>204489.437</v>
      </c>
    </row>
    <row r="288" spans="1:3" ht="12.75" customHeight="1">
      <c r="A288" s="6" t="s">
        <v>2</v>
      </c>
      <c r="B288" s="14" t="s">
        <v>2</v>
      </c>
      <c r="C288" s="7"/>
    </row>
    <row r="289" spans="2:3" ht="32.25" customHeight="1">
      <c r="B289" s="37" t="s">
        <v>89</v>
      </c>
      <c r="C289" s="36">
        <v>198333</v>
      </c>
    </row>
    <row r="290" ht="12.75" customHeight="1"/>
    <row r="291" ht="12.75" customHeight="1"/>
    <row r="292" spans="2:3" ht="12.75" customHeight="1">
      <c r="B292" s="51" t="s">
        <v>99</v>
      </c>
      <c r="C292" s="60">
        <f>C287-C289</f>
        <v>6156.437000000005</v>
      </c>
    </row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</sheetData>
  <mergeCells count="6">
    <mergeCell ref="A2:C2"/>
    <mergeCell ref="A3:C3"/>
    <mergeCell ref="A4:C4"/>
    <mergeCell ref="A6:A7"/>
    <mergeCell ref="B6:B7"/>
    <mergeCell ref="C6:C7"/>
  </mergeCells>
  <printOptions/>
  <pageMargins left="1.1811023622047245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kaprem8</cp:lastModifiedBy>
  <cp:lastPrinted>2011-02-25T11:10:26Z</cp:lastPrinted>
  <dcterms:created xsi:type="dcterms:W3CDTF">1996-10-08T23:32:33Z</dcterms:created>
  <dcterms:modified xsi:type="dcterms:W3CDTF">2011-03-17T13:01:40Z</dcterms:modified>
  <cp:category/>
  <cp:version/>
  <cp:contentType/>
  <cp:contentStatus/>
</cp:coreProperties>
</file>