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<sst xmlns="http://schemas.openxmlformats.org/spreadsheetml/2006/main" count="613" uniqueCount="213">
  <si>
    <t>Адрес</t>
  </si>
  <si>
    <t>Наименование работ</t>
  </si>
  <si>
    <t>Обьем работ</t>
  </si>
  <si>
    <t>Стоимость работ</t>
  </si>
  <si>
    <t>Н.Дмитриева 21/2</t>
  </si>
  <si>
    <t>Ремонт нижнего розлива</t>
  </si>
  <si>
    <t>м</t>
  </si>
  <si>
    <t>Ремонт лестничной клетки</t>
  </si>
  <si>
    <t>(с установкой пластиковых окон)</t>
  </si>
  <si>
    <t>Ремонт мягкой кровли</t>
  </si>
  <si>
    <t>Д.Киекбаева  11</t>
  </si>
  <si>
    <t>Н.Дмитриева 11</t>
  </si>
  <si>
    <t>Ремонт нижнего розлива ХВС</t>
  </si>
  <si>
    <t>Н.Дмитриева 15</t>
  </si>
  <si>
    <t>Б.Х.Давлетшиной 13</t>
  </si>
  <si>
    <t>Ремонт транзитной линии ХВС</t>
  </si>
  <si>
    <t>Б.Х.Давлетшиной 16</t>
  </si>
  <si>
    <t>Б.Х.Давлетшиной 19</t>
  </si>
  <si>
    <t>Б.Х.Давлетшиной 20/1</t>
  </si>
  <si>
    <t>Б.Х.Давлетшиной 34</t>
  </si>
  <si>
    <t>Заводская 1/1</t>
  </si>
  <si>
    <t>Заводская 8</t>
  </si>
  <si>
    <t>Д.Киекбаева 21</t>
  </si>
  <si>
    <t>Заводская 10</t>
  </si>
  <si>
    <t>8 Марта 32</t>
  </si>
  <si>
    <t>Б.Х.Давлетшиной 18</t>
  </si>
  <si>
    <t>Б.Х.Давлетшиной 17/1</t>
  </si>
  <si>
    <t>Б.Х.Давлетшиной 21</t>
  </si>
  <si>
    <t>Н.Дмитриева 1</t>
  </si>
  <si>
    <t>Установка пластиковых окон</t>
  </si>
  <si>
    <t>Н.Дмитриева 17</t>
  </si>
  <si>
    <t>Н.Дмитриева 21</t>
  </si>
  <si>
    <t>Н.Дмитриева 19</t>
  </si>
  <si>
    <t>Д.Киекбаева 15</t>
  </si>
  <si>
    <t>кв.м.</t>
  </si>
  <si>
    <t>Общая</t>
  </si>
  <si>
    <t>Единица</t>
  </si>
  <si>
    <t>измерения</t>
  </si>
  <si>
    <t>Комсомольская 31</t>
  </si>
  <si>
    <t>Ремонт лестничных клеток</t>
  </si>
  <si>
    <t>Пр.Октября 28</t>
  </si>
  <si>
    <t>Пр.Октября 28/2</t>
  </si>
  <si>
    <t>Пр.Октября 18/1</t>
  </si>
  <si>
    <t>Пр.Октября 52/1</t>
  </si>
  <si>
    <t>Пр.Октября 46/1</t>
  </si>
  <si>
    <t>Пр.Октября 22/1</t>
  </si>
  <si>
    <t>Комсомольская 26</t>
  </si>
  <si>
    <t>Комсомольская 27/1</t>
  </si>
  <si>
    <t>Установка окон ПВХ</t>
  </si>
  <si>
    <t>Пр.Октября 48/2</t>
  </si>
  <si>
    <t>Комсомольская 35</t>
  </si>
  <si>
    <t>Ремонт розлива ГВС</t>
  </si>
  <si>
    <t>п.м</t>
  </si>
  <si>
    <t>Крмсрмротская 27</t>
  </si>
  <si>
    <t>Ремонт розлива ЦО</t>
  </si>
  <si>
    <t>Пр.Октября 46/2</t>
  </si>
  <si>
    <t>Ремонт канализационных сетей</t>
  </si>
  <si>
    <t>Комсомольская 28</t>
  </si>
  <si>
    <t>Устанока детского оборудования</t>
  </si>
  <si>
    <t>шт.</t>
  </si>
  <si>
    <t>Б.Ибрагимова 19</t>
  </si>
  <si>
    <t>Революционная 31</t>
  </si>
  <si>
    <t>Цюрупы 149/1</t>
  </si>
  <si>
    <t>Цюрупы 153</t>
  </si>
  <si>
    <t>Цюрупы 130</t>
  </si>
  <si>
    <t>Замена пластиковых окон</t>
  </si>
  <si>
    <t>Б.Ибрагимова 25</t>
  </si>
  <si>
    <t>Ремонт лестничных клеток с установкой пластиковых окон</t>
  </si>
  <si>
    <t>К.Маркса 71</t>
  </si>
  <si>
    <t>К.Маркса 63</t>
  </si>
  <si>
    <t>Ленина 162</t>
  </si>
  <si>
    <t>Ремонт кровли</t>
  </si>
  <si>
    <t>м2</t>
  </si>
  <si>
    <t>Ленина 128</t>
  </si>
  <si>
    <t>п/м</t>
  </si>
  <si>
    <t>Ленина 97</t>
  </si>
  <si>
    <t>Ремонт розлива ХВС, ГВС</t>
  </si>
  <si>
    <t>Теплоизоляция фасада</t>
  </si>
  <si>
    <t>50 лет СССР, 4</t>
  </si>
  <si>
    <t>кв.м</t>
  </si>
  <si>
    <t>50 лет СССР, 6</t>
  </si>
  <si>
    <t>50 лет СССР, 8</t>
  </si>
  <si>
    <t>50 лет СССР, 14</t>
  </si>
  <si>
    <t>50 лет СССР, 16</t>
  </si>
  <si>
    <t>Пр.Октября,39/1</t>
  </si>
  <si>
    <t>Пр.Октября,49/1</t>
  </si>
  <si>
    <t>Р.Зорге,26/2</t>
  </si>
  <si>
    <t>Р.Зорге,32</t>
  </si>
  <si>
    <t>Бр.Кадомцевых,7</t>
  </si>
  <si>
    <t>Пр.Октября,37</t>
  </si>
  <si>
    <t>Пр.Октября,37/3</t>
  </si>
  <si>
    <t>Р.Зорге,26</t>
  </si>
  <si>
    <t>Р.Зорге,26/3</t>
  </si>
  <si>
    <t>Р.Зорге,28</t>
  </si>
  <si>
    <t>Р.Зорге,30/2</t>
  </si>
  <si>
    <t>Р.Зорге,32/1</t>
  </si>
  <si>
    <t xml:space="preserve">Ремонт шиферной кровли </t>
  </si>
  <si>
    <t>Р.Зорге,34/2</t>
  </si>
  <si>
    <t>Р.Зорге,34/3</t>
  </si>
  <si>
    <t>Пр.Октября,43/1</t>
  </si>
  <si>
    <t>Пр.Октября,49/2</t>
  </si>
  <si>
    <t>Бр.Кадомцевых,11/1</t>
  </si>
  <si>
    <t xml:space="preserve">Ремонт мягкой кровли </t>
  </si>
  <si>
    <t>Пр.Октября,37/5</t>
  </si>
  <si>
    <t>Ремонт розлива</t>
  </si>
  <si>
    <t>пм</t>
  </si>
  <si>
    <t>Ремонт водосточных труб</t>
  </si>
  <si>
    <t>Ст. Халтурина, 36</t>
  </si>
  <si>
    <t xml:space="preserve">Ремонт кровли </t>
  </si>
  <si>
    <t>Ст. Халтурина, 36/1</t>
  </si>
  <si>
    <t>Ст. Халтурина, 42</t>
  </si>
  <si>
    <t>Ст. Халтурина, 42/1</t>
  </si>
  <si>
    <t>Ст. Халтурина, 44</t>
  </si>
  <si>
    <t>Ст. Халтурина, 46</t>
  </si>
  <si>
    <t>Ст. Халтурина, 47</t>
  </si>
  <si>
    <t>Ст. Халтурина, 53/1</t>
  </si>
  <si>
    <t>Ст. Халтурина, 53/2</t>
  </si>
  <si>
    <t>Ст. Халтурина, 55</t>
  </si>
  <si>
    <t>Ст. Халтурина, 59</t>
  </si>
  <si>
    <t>Р. Зорге, 4</t>
  </si>
  <si>
    <t>Пр. Октября, 11</t>
  </si>
  <si>
    <t>Пр. Октября, 11/2</t>
  </si>
  <si>
    <t>Пр. Октября, 15/1</t>
  </si>
  <si>
    <t>Пр. Октября, 21/3</t>
  </si>
  <si>
    <t>Пр. Октября, 21/4</t>
  </si>
  <si>
    <t>Пр. Октября, 21/5</t>
  </si>
  <si>
    <t>Бабушкина, 17а</t>
  </si>
  <si>
    <t>Пр. Октября, 13</t>
  </si>
  <si>
    <t>Пр. Октября, 3</t>
  </si>
  <si>
    <t>Ст. Халтурина, 34</t>
  </si>
  <si>
    <t>Ст. Халтурина, 40</t>
  </si>
  <si>
    <t>Ст. Халтурина, 48</t>
  </si>
  <si>
    <t>Пр. Октября, 15</t>
  </si>
  <si>
    <t>Пр. Октября, 21</t>
  </si>
  <si>
    <t>Зорге 8/1</t>
  </si>
  <si>
    <t>Бабушкина, 19</t>
  </si>
  <si>
    <t>Дачная, 6</t>
  </si>
  <si>
    <t>Ст. Халтурина, 41</t>
  </si>
  <si>
    <t>Ст. Халтурина, 51</t>
  </si>
  <si>
    <t>Бр.Кадомцевых 6</t>
  </si>
  <si>
    <t>Р.Зорге 20/1</t>
  </si>
  <si>
    <t>Пр.Октября 23</t>
  </si>
  <si>
    <t>Пр.Октября 23/2</t>
  </si>
  <si>
    <t>Пр.Октября 23/3</t>
  </si>
  <si>
    <t>Пр.Октября 25/1</t>
  </si>
  <si>
    <t xml:space="preserve">Бр.Кадомцевых 6/2 </t>
  </si>
  <si>
    <t>Бр.Кадомцевых 10/2</t>
  </si>
  <si>
    <t>Пр.Октября 27/2</t>
  </si>
  <si>
    <t>Р.Зорге 16</t>
  </si>
  <si>
    <t>С.Агиша 10/1</t>
  </si>
  <si>
    <t>С.Агиша 14</t>
  </si>
  <si>
    <t>С.Агиша 14/1</t>
  </si>
  <si>
    <t>Ст.Злобина 34</t>
  </si>
  <si>
    <t>Ст.Злобина 34/1</t>
  </si>
  <si>
    <t>Ст.Злобина 34/2</t>
  </si>
  <si>
    <t>Ремонт канализации</t>
  </si>
  <si>
    <t>Ст.Злобина 44</t>
  </si>
  <si>
    <t xml:space="preserve">Покраска мет. кровли </t>
  </si>
  <si>
    <t>Менделеева 171/3</t>
  </si>
  <si>
    <t>Менделеева 173</t>
  </si>
  <si>
    <t>Менделеева 173/1</t>
  </si>
  <si>
    <t>Менделеева 177/1</t>
  </si>
  <si>
    <t>Менделеева 177/2</t>
  </si>
  <si>
    <t>Ремонт розлива ХВС</t>
  </si>
  <si>
    <t>Бессонова 21</t>
  </si>
  <si>
    <t>Бессонова 24</t>
  </si>
  <si>
    <t>Бессонова 26</t>
  </si>
  <si>
    <t>Бессонова 27</t>
  </si>
  <si>
    <t>Бессонова 33</t>
  </si>
  <si>
    <t>Бессонова 35</t>
  </si>
  <si>
    <t>Бессонова 37</t>
  </si>
  <si>
    <t>Н.Дмитриева 23</t>
  </si>
  <si>
    <t>Казанская 12</t>
  </si>
  <si>
    <t>Комсомольская 12</t>
  </si>
  <si>
    <t>Комсомольская 12/1</t>
  </si>
  <si>
    <t>Комсомольская 18-3,4,5,6,7</t>
  </si>
  <si>
    <t>Комсомольская 18</t>
  </si>
  <si>
    <t>Ремонт розлива ГВС.ХВС</t>
  </si>
  <si>
    <t>пр.Октября 8</t>
  </si>
  <si>
    <t>пр.Октября 14/1</t>
  </si>
  <si>
    <t>пр.Октября 14</t>
  </si>
  <si>
    <t>Пр.Октября 16/1</t>
  </si>
  <si>
    <t>Казанская 10</t>
  </si>
  <si>
    <t xml:space="preserve">Ремонт розлива ЦО </t>
  </si>
  <si>
    <t>Смена окон</t>
  </si>
  <si>
    <t>Комсомольская 19</t>
  </si>
  <si>
    <t>ремонт кровли</t>
  </si>
  <si>
    <t>Казанская 6</t>
  </si>
  <si>
    <t>пр. Октября 6</t>
  </si>
  <si>
    <t>Комсомольская 10</t>
  </si>
  <si>
    <t>Комсомольская 17</t>
  </si>
  <si>
    <t>Комсомольская 21/1</t>
  </si>
  <si>
    <t>пр. Октября 8/2</t>
  </si>
  <si>
    <t>пр. Октября 12/2</t>
  </si>
  <si>
    <t>Электрификации 54/10</t>
  </si>
  <si>
    <t>Комсомольская 23/3</t>
  </si>
  <si>
    <t>Электрификации 54/6</t>
  </si>
  <si>
    <t>пр. Октября 10</t>
  </si>
  <si>
    <t>Акназарова 27</t>
  </si>
  <si>
    <t>Бакалинская 50</t>
  </si>
  <si>
    <t>Бакалинская 66</t>
  </si>
  <si>
    <t>Бакалинская 66/2</t>
  </si>
  <si>
    <t>Губайдуллина 23/1</t>
  </si>
  <si>
    <t>Губайдуллина 25/3</t>
  </si>
  <si>
    <t>Злобина 11</t>
  </si>
  <si>
    <t>Злобина 9</t>
  </si>
  <si>
    <t>Обская 20</t>
  </si>
  <si>
    <t>Менделеева 155</t>
  </si>
  <si>
    <t>Менделеева 153</t>
  </si>
  <si>
    <t xml:space="preserve">  Перечень выполняемых ремонтных работ в многоквартирных домах на 2012 год</t>
  </si>
  <si>
    <t>(в расчете на единицу измерения)</t>
  </si>
  <si>
    <t>стоимость работ
руб.с НДС</t>
  </si>
  <si>
    <t xml:space="preserve"> на ед.изм.
руб.с НДС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</si>
</sst>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/>
    </xf>
    <xf numFmtId="179" fontId="3" fillId="0" borderId="1" xfId="18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22.00390625" style="0" customWidth="1"/>
    <col min="2" max="2" width="34.28125" style="0" customWidth="1"/>
    <col min="3" max="3" width="12.28125" style="0" customWidth="1"/>
    <col min="4" max="4" width="13.7109375" style="0" customWidth="1"/>
    <col min="5" max="5" width="19.8515625" style="0" customWidth="1"/>
    <col min="6" max="6" width="21.7109375" style="0" customWidth="1"/>
  </cols>
  <sheetData>
    <row r="2" ht="12.75">
      <c r="B2" t="s">
        <v>209</v>
      </c>
    </row>
    <row r="3" ht="12.75">
      <c r="C3" t="s">
        <v>210</v>
      </c>
    </row>
    <row r="4" spans="1:6" ht="12.75">
      <c r="A4" s="50" t="s">
        <v>0</v>
      </c>
      <c r="B4" s="50" t="s">
        <v>1</v>
      </c>
      <c r="C4" s="48" t="s">
        <v>36</v>
      </c>
      <c r="D4" s="52" t="s">
        <v>2</v>
      </c>
      <c r="E4" s="49" t="s">
        <v>35</v>
      </c>
      <c r="F4" s="48" t="s">
        <v>3</v>
      </c>
    </row>
    <row r="5" spans="1:6" ht="25.5">
      <c r="A5" s="51"/>
      <c r="B5" s="51"/>
      <c r="C5" s="47" t="s">
        <v>37</v>
      </c>
      <c r="D5" s="53"/>
      <c r="E5" s="54" t="s">
        <v>211</v>
      </c>
      <c r="F5" s="55" t="s">
        <v>212</v>
      </c>
    </row>
    <row r="6" spans="1:6" ht="12.75">
      <c r="A6" s="1"/>
      <c r="B6" s="47"/>
      <c r="C6" s="47"/>
      <c r="D6" s="1"/>
      <c r="E6" s="47"/>
      <c r="F6" s="47"/>
    </row>
    <row r="7" spans="1:6" ht="12.75">
      <c r="A7" s="2" t="s">
        <v>4</v>
      </c>
      <c r="B7" s="2" t="s">
        <v>5</v>
      </c>
      <c r="C7" s="1" t="s">
        <v>6</v>
      </c>
      <c r="D7" s="1">
        <v>160</v>
      </c>
      <c r="E7" s="1">
        <v>115427</v>
      </c>
      <c r="F7" s="3">
        <f>E7/D7</f>
        <v>721.41875</v>
      </c>
    </row>
    <row r="8" spans="1:6" ht="12.75">
      <c r="A8" s="2"/>
      <c r="B8" s="2" t="s">
        <v>7</v>
      </c>
      <c r="C8" s="1" t="s">
        <v>34</v>
      </c>
      <c r="D8" s="1">
        <v>1059</v>
      </c>
      <c r="E8" s="1">
        <v>819100</v>
      </c>
      <c r="F8" s="3">
        <f>E8/D8</f>
        <v>773.4655335221908</v>
      </c>
    </row>
    <row r="9" spans="1:6" ht="12.75">
      <c r="A9" s="2"/>
      <c r="B9" s="4" t="s">
        <v>8</v>
      </c>
      <c r="C9" s="2"/>
      <c r="D9" s="1"/>
      <c r="E9" s="1"/>
      <c r="F9" s="1"/>
    </row>
    <row r="10" spans="1:6" ht="12.75">
      <c r="A10" s="2" t="s">
        <v>10</v>
      </c>
      <c r="B10" s="5" t="s">
        <v>9</v>
      </c>
      <c r="C10" s="1" t="s">
        <v>34</v>
      </c>
      <c r="D10" s="1">
        <v>400</v>
      </c>
      <c r="E10" s="1">
        <v>236000</v>
      </c>
      <c r="F10" s="3">
        <f>E10/D10</f>
        <v>590</v>
      </c>
    </row>
    <row r="11" spans="1:6" ht="12.75">
      <c r="A11" s="2" t="s">
        <v>11</v>
      </c>
      <c r="B11" s="2" t="s">
        <v>12</v>
      </c>
      <c r="C11" s="4" t="s">
        <v>6</v>
      </c>
      <c r="D11" s="4">
        <v>135</v>
      </c>
      <c r="E11" s="4">
        <v>148408</v>
      </c>
      <c r="F11" s="3">
        <f>E11/D11</f>
        <v>1099.3185185185184</v>
      </c>
    </row>
    <row r="12" spans="1:6" ht="12.75">
      <c r="A12" s="2" t="s">
        <v>13</v>
      </c>
      <c r="B12" s="5" t="s">
        <v>9</v>
      </c>
      <c r="C12" s="1" t="s">
        <v>34</v>
      </c>
      <c r="D12" s="4">
        <v>720</v>
      </c>
      <c r="E12" s="4">
        <v>354000</v>
      </c>
      <c r="F12" s="6">
        <f>E12/D12</f>
        <v>491.6666666666667</v>
      </c>
    </row>
    <row r="13" spans="1:6" ht="12.75">
      <c r="A13" s="2" t="s">
        <v>14</v>
      </c>
      <c r="B13" s="2" t="s">
        <v>15</v>
      </c>
      <c r="C13" s="4" t="s">
        <v>6</v>
      </c>
      <c r="D13" s="4">
        <v>45</v>
      </c>
      <c r="E13" s="4">
        <v>53211</v>
      </c>
      <c r="F13" s="6">
        <f>E13/D13</f>
        <v>1182.4666666666667</v>
      </c>
    </row>
    <row r="14" spans="1:6" ht="12.75">
      <c r="A14" s="2" t="s">
        <v>16</v>
      </c>
      <c r="B14" s="2" t="s">
        <v>7</v>
      </c>
      <c r="C14" s="1" t="s">
        <v>34</v>
      </c>
      <c r="D14" s="4">
        <v>1783</v>
      </c>
      <c r="E14" s="4">
        <v>1090781</v>
      </c>
      <c r="F14" s="6">
        <f>E14/D14</f>
        <v>611.7672462142457</v>
      </c>
    </row>
    <row r="15" spans="1:6" ht="12.75">
      <c r="A15" s="2"/>
      <c r="B15" s="4" t="s">
        <v>8</v>
      </c>
      <c r="C15" s="2"/>
      <c r="D15" s="1"/>
      <c r="E15" s="1"/>
      <c r="F15" s="1"/>
    </row>
    <row r="16" spans="1:6" ht="12.75">
      <c r="A16" s="2" t="s">
        <v>17</v>
      </c>
      <c r="B16" s="2" t="s">
        <v>7</v>
      </c>
      <c r="C16" s="1" t="s">
        <v>34</v>
      </c>
      <c r="D16" s="4">
        <v>575</v>
      </c>
      <c r="E16" s="4">
        <v>284200</v>
      </c>
      <c r="F16" s="6">
        <f>E16/D16</f>
        <v>494.2608695652174</v>
      </c>
    </row>
    <row r="17" spans="1:6" ht="12.75">
      <c r="A17" s="2"/>
      <c r="B17" s="4" t="s">
        <v>8</v>
      </c>
      <c r="C17" s="2"/>
      <c r="D17" s="1"/>
      <c r="E17" s="1"/>
      <c r="F17" s="1"/>
    </row>
    <row r="18" spans="1:6" ht="12.75">
      <c r="A18" s="2" t="s">
        <v>18</v>
      </c>
      <c r="B18" s="2" t="s">
        <v>12</v>
      </c>
      <c r="C18" s="4" t="s">
        <v>6</v>
      </c>
      <c r="D18" s="4">
        <v>60</v>
      </c>
      <c r="E18" s="4">
        <v>44120</v>
      </c>
      <c r="F18" s="3">
        <f aca="true" t="shared" si="0" ref="F18:F23">E18/D18</f>
        <v>735.3333333333334</v>
      </c>
    </row>
    <row r="19" spans="1:6" ht="12.75">
      <c r="A19" s="2" t="s">
        <v>19</v>
      </c>
      <c r="B19" s="2" t="s">
        <v>7</v>
      </c>
      <c r="C19" s="1" t="s">
        <v>34</v>
      </c>
      <c r="D19" s="1">
        <v>750</v>
      </c>
      <c r="E19" s="1">
        <v>450940</v>
      </c>
      <c r="F19" s="3">
        <f t="shared" si="0"/>
        <v>601.2533333333333</v>
      </c>
    </row>
    <row r="20" spans="1:6" ht="12.75">
      <c r="A20" s="2" t="s">
        <v>20</v>
      </c>
      <c r="B20" s="2" t="s">
        <v>7</v>
      </c>
      <c r="C20" s="1" t="s">
        <v>34</v>
      </c>
      <c r="D20" s="4">
        <v>51</v>
      </c>
      <c r="E20" s="1">
        <v>10672</v>
      </c>
      <c r="F20" s="3">
        <f t="shared" si="0"/>
        <v>209.2549019607843</v>
      </c>
    </row>
    <row r="21" spans="1:6" ht="12.75">
      <c r="A21" s="2" t="s">
        <v>21</v>
      </c>
      <c r="B21" s="5" t="s">
        <v>9</v>
      </c>
      <c r="C21" s="1" t="s">
        <v>34</v>
      </c>
      <c r="D21" s="4">
        <v>200</v>
      </c>
      <c r="E21" s="1">
        <v>106400</v>
      </c>
      <c r="F21" s="3">
        <f t="shared" si="0"/>
        <v>532</v>
      </c>
    </row>
    <row r="22" spans="1:6" ht="12.75">
      <c r="A22" s="2" t="s">
        <v>23</v>
      </c>
      <c r="B22" s="2" t="s">
        <v>7</v>
      </c>
      <c r="C22" s="1" t="s">
        <v>34</v>
      </c>
      <c r="D22" s="4">
        <v>634</v>
      </c>
      <c r="E22" s="1">
        <v>400720</v>
      </c>
      <c r="F22" s="3">
        <f t="shared" si="0"/>
        <v>632.0504731861199</v>
      </c>
    </row>
    <row r="23" spans="1:6" ht="12.75">
      <c r="A23" s="2" t="s">
        <v>22</v>
      </c>
      <c r="B23" s="2" t="s">
        <v>7</v>
      </c>
      <c r="C23" s="1" t="s">
        <v>34</v>
      </c>
      <c r="D23" s="4">
        <v>440</v>
      </c>
      <c r="E23" s="1">
        <v>190440</v>
      </c>
      <c r="F23" s="3">
        <f t="shared" si="0"/>
        <v>432.8181818181818</v>
      </c>
    </row>
    <row r="24" spans="1:6" ht="12.75">
      <c r="A24" s="7" t="s">
        <v>24</v>
      </c>
      <c r="B24" s="5" t="s">
        <v>9</v>
      </c>
      <c r="C24" s="1" t="s">
        <v>34</v>
      </c>
      <c r="D24" s="1">
        <v>600</v>
      </c>
      <c r="E24" s="1">
        <f>260000*1.18</f>
        <v>306800</v>
      </c>
      <c r="F24" s="3">
        <f aca="true" t="shared" si="1" ref="F24:F32">E24/D24</f>
        <v>511.3333333333333</v>
      </c>
    </row>
    <row r="25" spans="1:6" ht="12.75">
      <c r="A25" s="2" t="s">
        <v>25</v>
      </c>
      <c r="B25" s="5" t="s">
        <v>9</v>
      </c>
      <c r="C25" s="1" t="s">
        <v>34</v>
      </c>
      <c r="D25" s="1">
        <v>650</v>
      </c>
      <c r="E25" s="1">
        <f>300000*1.18</f>
        <v>354000</v>
      </c>
      <c r="F25" s="3">
        <f t="shared" si="1"/>
        <v>544.6153846153846</v>
      </c>
    </row>
    <row r="26" spans="1:6" ht="12.75">
      <c r="A26" s="2" t="s">
        <v>26</v>
      </c>
      <c r="B26" s="5" t="s">
        <v>9</v>
      </c>
      <c r="C26" s="1" t="s">
        <v>34</v>
      </c>
      <c r="D26" s="1">
        <v>110</v>
      </c>
      <c r="E26" s="1">
        <f>50000*1.18</f>
        <v>59000</v>
      </c>
      <c r="F26" s="3">
        <f t="shared" si="1"/>
        <v>536.3636363636364</v>
      </c>
    </row>
    <row r="27" spans="1:6" ht="12.75">
      <c r="A27" s="2" t="s">
        <v>27</v>
      </c>
      <c r="B27" s="5" t="s">
        <v>9</v>
      </c>
      <c r="C27" s="1" t="s">
        <v>34</v>
      </c>
      <c r="D27" s="1">
        <v>80</v>
      </c>
      <c r="E27" s="1">
        <f>36000*1.18</f>
        <v>42480</v>
      </c>
      <c r="F27" s="3">
        <f t="shared" si="1"/>
        <v>531</v>
      </c>
    </row>
    <row r="28" spans="1:6" ht="12.75">
      <c r="A28" s="2" t="s">
        <v>28</v>
      </c>
      <c r="B28" s="5" t="s">
        <v>29</v>
      </c>
      <c r="C28" s="1" t="s">
        <v>34</v>
      </c>
      <c r="D28" s="1">
        <v>118.56</v>
      </c>
      <c r="E28" s="1">
        <v>655792</v>
      </c>
      <c r="F28" s="3">
        <f t="shared" si="1"/>
        <v>5531.309041835358</v>
      </c>
    </row>
    <row r="29" spans="1:6" ht="12.75">
      <c r="A29" s="2" t="s">
        <v>30</v>
      </c>
      <c r="B29" s="5" t="s">
        <v>9</v>
      </c>
      <c r="C29" s="1" t="s">
        <v>34</v>
      </c>
      <c r="D29" s="1">
        <v>150</v>
      </c>
      <c r="E29" s="1">
        <f>68500*1.18</f>
        <v>80830</v>
      </c>
      <c r="F29" s="3">
        <f t="shared" si="1"/>
        <v>538.8666666666667</v>
      </c>
    </row>
    <row r="30" spans="1:6" ht="12.75">
      <c r="A30" s="2" t="s">
        <v>31</v>
      </c>
      <c r="B30" s="5" t="s">
        <v>9</v>
      </c>
      <c r="C30" s="1" t="s">
        <v>34</v>
      </c>
      <c r="D30" s="1">
        <v>195</v>
      </c>
      <c r="E30" s="1">
        <f>90000*1.18</f>
        <v>106200</v>
      </c>
      <c r="F30" s="3">
        <f t="shared" si="1"/>
        <v>544.6153846153846</v>
      </c>
    </row>
    <row r="31" spans="1:6" ht="12.75">
      <c r="A31" s="2" t="s">
        <v>32</v>
      </c>
      <c r="B31" s="5" t="s">
        <v>9</v>
      </c>
      <c r="C31" s="1" t="s">
        <v>34</v>
      </c>
      <c r="D31" s="1">
        <v>90</v>
      </c>
      <c r="E31" s="1">
        <f>40000*1.18</f>
        <v>47200</v>
      </c>
      <c r="F31" s="3">
        <f t="shared" si="1"/>
        <v>524.4444444444445</v>
      </c>
    </row>
    <row r="32" spans="1:6" ht="12.75">
      <c r="A32" s="7" t="s">
        <v>33</v>
      </c>
      <c r="B32" s="5" t="s">
        <v>9</v>
      </c>
      <c r="C32" s="1" t="s">
        <v>34</v>
      </c>
      <c r="D32" s="1">
        <v>110</v>
      </c>
      <c r="E32" s="1">
        <f>50000*1.18</f>
        <v>59000</v>
      </c>
      <c r="F32" s="3">
        <f t="shared" si="1"/>
        <v>536.3636363636364</v>
      </c>
    </row>
    <row r="33" spans="1:6" ht="12.75">
      <c r="A33" s="2" t="s">
        <v>38</v>
      </c>
      <c r="B33" s="2" t="s">
        <v>39</v>
      </c>
      <c r="C33" s="1" t="s">
        <v>34</v>
      </c>
      <c r="D33" s="8">
        <v>503</v>
      </c>
      <c r="E33" s="1">
        <v>138400</v>
      </c>
      <c r="F33" s="9">
        <f>E33/D33</f>
        <v>275.14910536779325</v>
      </c>
    </row>
    <row r="34" spans="1:6" ht="12.75">
      <c r="A34" s="2" t="s">
        <v>40</v>
      </c>
      <c r="B34" s="2" t="s">
        <v>39</v>
      </c>
      <c r="C34" s="1" t="s">
        <v>34</v>
      </c>
      <c r="D34" s="8">
        <v>131</v>
      </c>
      <c r="E34" s="1">
        <v>44510</v>
      </c>
      <c r="F34" s="9">
        <f aca="true" t="shared" si="2" ref="F34:F52">E34/D34</f>
        <v>339.7709923664122</v>
      </c>
    </row>
    <row r="35" spans="1:6" ht="12.75">
      <c r="A35" s="2" t="s">
        <v>41</v>
      </c>
      <c r="B35" s="2" t="s">
        <v>39</v>
      </c>
      <c r="C35" s="1" t="s">
        <v>34</v>
      </c>
      <c r="D35" s="8">
        <v>119</v>
      </c>
      <c r="E35" s="1">
        <v>228960</v>
      </c>
      <c r="F35" s="9">
        <f t="shared" si="2"/>
        <v>1924.0336134453783</v>
      </c>
    </row>
    <row r="36" spans="1:6" ht="12.75">
      <c r="A36" s="2" t="s">
        <v>42</v>
      </c>
      <c r="B36" s="2" t="s">
        <v>39</v>
      </c>
      <c r="C36" s="1" t="s">
        <v>34</v>
      </c>
      <c r="D36" s="8">
        <v>124</v>
      </c>
      <c r="E36" s="1">
        <v>178000</v>
      </c>
      <c r="F36" s="9">
        <f t="shared" si="2"/>
        <v>1435.483870967742</v>
      </c>
    </row>
    <row r="37" spans="1:6" ht="12.75">
      <c r="A37" s="2" t="s">
        <v>43</v>
      </c>
      <c r="B37" s="2" t="s">
        <v>39</v>
      </c>
      <c r="C37" s="1" t="s">
        <v>34</v>
      </c>
      <c r="D37" s="8">
        <v>255</v>
      </c>
      <c r="E37" s="1">
        <v>99710</v>
      </c>
      <c r="F37" s="9">
        <f t="shared" si="2"/>
        <v>391.01960784313724</v>
      </c>
    </row>
    <row r="38" spans="1:6" ht="12.75">
      <c r="A38" s="2" t="s">
        <v>44</v>
      </c>
      <c r="B38" s="2" t="s">
        <v>39</v>
      </c>
      <c r="C38" s="1" t="s">
        <v>34</v>
      </c>
      <c r="D38" s="8">
        <v>257.4</v>
      </c>
      <c r="E38" s="1">
        <v>195300</v>
      </c>
      <c r="F38" s="9">
        <f t="shared" si="2"/>
        <v>758.7412587412588</v>
      </c>
    </row>
    <row r="39" spans="1:6" ht="12.75">
      <c r="A39" s="2" t="s">
        <v>45</v>
      </c>
      <c r="B39" s="2" t="s">
        <v>39</v>
      </c>
      <c r="C39" s="1" t="s">
        <v>34</v>
      </c>
      <c r="D39" s="8">
        <v>433</v>
      </c>
      <c r="E39" s="1">
        <v>189860</v>
      </c>
      <c r="F39" s="9">
        <f t="shared" si="2"/>
        <v>438.4757505773672</v>
      </c>
    </row>
    <row r="40" spans="1:6" ht="12.75">
      <c r="A40" s="2" t="s">
        <v>46</v>
      </c>
      <c r="B40" s="2" t="s">
        <v>39</v>
      </c>
      <c r="C40" s="1" t="s">
        <v>34</v>
      </c>
      <c r="D40" s="8">
        <v>520</v>
      </c>
      <c r="E40" s="1">
        <v>227900</v>
      </c>
      <c r="F40" s="9">
        <f t="shared" si="2"/>
        <v>438.2692307692308</v>
      </c>
    </row>
    <row r="41" spans="1:6" ht="12.75">
      <c r="A41" s="2" t="s">
        <v>47</v>
      </c>
      <c r="B41" s="2" t="s">
        <v>39</v>
      </c>
      <c r="C41" s="1" t="s">
        <v>34</v>
      </c>
      <c r="D41" s="8">
        <v>519</v>
      </c>
      <c r="E41" s="1">
        <v>316300</v>
      </c>
      <c r="F41" s="9">
        <f t="shared" si="2"/>
        <v>609.4412331406551</v>
      </c>
    </row>
    <row r="42" spans="1:6" ht="12.75">
      <c r="A42" s="2" t="s">
        <v>40</v>
      </c>
      <c r="B42" s="2" t="s">
        <v>48</v>
      </c>
      <c r="C42" s="1" t="s">
        <v>34</v>
      </c>
      <c r="D42" s="8">
        <v>29.7</v>
      </c>
      <c r="E42" s="1">
        <v>75820</v>
      </c>
      <c r="F42" s="9">
        <f t="shared" si="2"/>
        <v>2552.861952861953</v>
      </c>
    </row>
    <row r="43" spans="1:6" ht="12.75">
      <c r="A43" s="2" t="s">
        <v>41</v>
      </c>
      <c r="B43" s="2" t="s">
        <v>48</v>
      </c>
      <c r="C43" s="1" t="s">
        <v>34</v>
      </c>
      <c r="D43" s="8">
        <v>29.7</v>
      </c>
      <c r="E43" s="1">
        <v>131340</v>
      </c>
      <c r="F43" s="9">
        <f t="shared" si="2"/>
        <v>4422.222222222223</v>
      </c>
    </row>
    <row r="44" spans="1:6" ht="12.75">
      <c r="A44" s="2" t="s">
        <v>43</v>
      </c>
      <c r="B44" s="2" t="s">
        <v>48</v>
      </c>
      <c r="C44" s="1" t="s">
        <v>34</v>
      </c>
      <c r="D44" s="8">
        <v>27</v>
      </c>
      <c r="E44" s="1">
        <v>150260</v>
      </c>
      <c r="F44" s="9">
        <f t="shared" si="2"/>
        <v>5565.185185185185</v>
      </c>
    </row>
    <row r="45" spans="1:6" ht="12.75">
      <c r="A45" s="2" t="s">
        <v>49</v>
      </c>
      <c r="B45" s="2" t="s">
        <v>48</v>
      </c>
      <c r="C45" s="1" t="s">
        <v>34</v>
      </c>
      <c r="D45" s="8">
        <v>32.7</v>
      </c>
      <c r="E45" s="1">
        <v>150000</v>
      </c>
      <c r="F45" s="9">
        <f t="shared" si="2"/>
        <v>4587.155963302752</v>
      </c>
    </row>
    <row r="46" spans="1:6" ht="12.75">
      <c r="A46" s="2" t="s">
        <v>50</v>
      </c>
      <c r="B46" s="2" t="s">
        <v>9</v>
      </c>
      <c r="C46" s="1" t="s">
        <v>34</v>
      </c>
      <c r="D46" s="8">
        <v>300</v>
      </c>
      <c r="E46" s="1">
        <v>122950</v>
      </c>
      <c r="F46" s="9">
        <f t="shared" si="2"/>
        <v>409.8333333333333</v>
      </c>
    </row>
    <row r="47" spans="1:6" ht="12.75">
      <c r="A47" s="2" t="s">
        <v>46</v>
      </c>
      <c r="B47" s="2" t="s">
        <v>9</v>
      </c>
      <c r="C47" s="1" t="s">
        <v>34</v>
      </c>
      <c r="D47" s="8">
        <v>100</v>
      </c>
      <c r="E47" s="1">
        <v>433350</v>
      </c>
      <c r="F47" s="9">
        <f t="shared" si="2"/>
        <v>4333.5</v>
      </c>
    </row>
    <row r="48" spans="1:6" ht="12.75">
      <c r="A48" s="2" t="s">
        <v>38</v>
      </c>
      <c r="B48" s="2" t="s">
        <v>9</v>
      </c>
      <c r="C48" s="1" t="s">
        <v>34</v>
      </c>
      <c r="D48" s="8">
        <v>200</v>
      </c>
      <c r="E48" s="1">
        <v>82500</v>
      </c>
      <c r="F48" s="9">
        <f t="shared" si="2"/>
        <v>412.5</v>
      </c>
    </row>
    <row r="49" spans="1:6" ht="12.75">
      <c r="A49" s="2" t="s">
        <v>50</v>
      </c>
      <c r="B49" s="2" t="s">
        <v>51</v>
      </c>
      <c r="C49" s="1" t="s">
        <v>52</v>
      </c>
      <c r="D49" s="8">
        <v>61</v>
      </c>
      <c r="E49" s="1">
        <v>103000</v>
      </c>
      <c r="F49" s="9">
        <f t="shared" si="2"/>
        <v>1688.5245901639344</v>
      </c>
    </row>
    <row r="50" spans="1:6" ht="12.75">
      <c r="A50" s="2" t="s">
        <v>53</v>
      </c>
      <c r="B50" s="2" t="s">
        <v>54</v>
      </c>
      <c r="C50" s="1" t="s">
        <v>52</v>
      </c>
      <c r="D50" s="8">
        <v>37</v>
      </c>
      <c r="E50" s="1">
        <v>33170</v>
      </c>
      <c r="F50" s="9">
        <f t="shared" si="2"/>
        <v>896.4864864864865</v>
      </c>
    </row>
    <row r="51" spans="1:6" ht="12.75">
      <c r="A51" s="2" t="s">
        <v>55</v>
      </c>
      <c r="B51" s="2" t="s">
        <v>56</v>
      </c>
      <c r="C51" s="1" t="s">
        <v>52</v>
      </c>
      <c r="D51" s="8">
        <v>52</v>
      </c>
      <c r="E51" s="1">
        <v>89000</v>
      </c>
      <c r="F51" s="9">
        <f t="shared" si="2"/>
        <v>1711.5384615384614</v>
      </c>
    </row>
    <row r="52" spans="1:6" ht="12.75">
      <c r="A52" s="2" t="s">
        <v>57</v>
      </c>
      <c r="B52" s="2" t="s">
        <v>58</v>
      </c>
      <c r="C52" s="1" t="s">
        <v>59</v>
      </c>
      <c r="D52" s="8">
        <v>5</v>
      </c>
      <c r="E52" s="1">
        <v>300000</v>
      </c>
      <c r="F52" s="9">
        <f t="shared" si="2"/>
        <v>60000</v>
      </c>
    </row>
    <row r="53" spans="1:6" ht="12.75">
      <c r="A53" s="10" t="s">
        <v>60</v>
      </c>
      <c r="B53" s="2" t="s">
        <v>39</v>
      </c>
      <c r="C53" s="1" t="s">
        <v>34</v>
      </c>
      <c r="D53" s="11">
        <v>871</v>
      </c>
      <c r="E53" s="12">
        <v>372018</v>
      </c>
      <c r="F53" s="13">
        <f>E53/D53</f>
        <v>427.1159586681975</v>
      </c>
    </row>
    <row r="54" spans="1:6" ht="12.75">
      <c r="A54" s="14" t="s">
        <v>61</v>
      </c>
      <c r="B54" s="2" t="s">
        <v>39</v>
      </c>
      <c r="C54" s="1" t="s">
        <v>34</v>
      </c>
      <c r="D54" s="11">
        <v>825</v>
      </c>
      <c r="E54" s="12">
        <v>505056</v>
      </c>
      <c r="F54" s="13">
        <f aca="true" t="shared" si="3" ref="F54:F66">E54/D54</f>
        <v>612.189090909091</v>
      </c>
    </row>
    <row r="55" spans="1:6" ht="12.75">
      <c r="A55" s="14" t="s">
        <v>62</v>
      </c>
      <c r="B55" s="2" t="s">
        <v>39</v>
      </c>
      <c r="C55" s="1" t="s">
        <v>34</v>
      </c>
      <c r="D55" s="11">
        <v>570</v>
      </c>
      <c r="E55" s="12">
        <v>304919</v>
      </c>
      <c r="F55" s="13">
        <f t="shared" si="3"/>
        <v>534.9456140350877</v>
      </c>
    </row>
    <row r="56" spans="1:6" ht="12.75">
      <c r="A56" s="15" t="s">
        <v>63</v>
      </c>
      <c r="B56" s="2" t="s">
        <v>39</v>
      </c>
      <c r="C56" s="1" t="s">
        <v>34</v>
      </c>
      <c r="D56" s="11">
        <v>990</v>
      </c>
      <c r="E56" s="12">
        <v>758943</v>
      </c>
      <c r="F56" s="13">
        <f t="shared" si="3"/>
        <v>766.6090909090909</v>
      </c>
    </row>
    <row r="57" spans="1:6" ht="12.75">
      <c r="A57" s="15" t="s">
        <v>64</v>
      </c>
      <c r="B57" s="2" t="s">
        <v>65</v>
      </c>
      <c r="C57" s="1" t="s">
        <v>34</v>
      </c>
      <c r="D57" s="11">
        <v>44.9</v>
      </c>
      <c r="E57" s="12">
        <v>250000</v>
      </c>
      <c r="F57" s="13">
        <f t="shared" si="3"/>
        <v>5567.92873051225</v>
      </c>
    </row>
    <row r="58" spans="1:6" ht="25.5">
      <c r="A58" s="15" t="s">
        <v>66</v>
      </c>
      <c r="B58" s="16" t="s">
        <v>67</v>
      </c>
      <c r="C58" s="1" t="s">
        <v>34</v>
      </c>
      <c r="D58" s="11">
        <v>806</v>
      </c>
      <c r="E58" s="12">
        <v>576583</v>
      </c>
      <c r="F58" s="13">
        <f t="shared" si="3"/>
        <v>715.363523573201</v>
      </c>
    </row>
    <row r="59" spans="1:6" ht="12.75">
      <c r="A59" s="15" t="s">
        <v>68</v>
      </c>
      <c r="B59" s="2" t="s">
        <v>39</v>
      </c>
      <c r="C59" s="1" t="s">
        <v>34</v>
      </c>
      <c r="D59" s="11">
        <v>738</v>
      </c>
      <c r="E59" s="12">
        <v>314838</v>
      </c>
      <c r="F59" s="13">
        <f t="shared" si="3"/>
        <v>426.609756097561</v>
      </c>
    </row>
    <row r="60" spans="1:6" ht="12.75">
      <c r="A60" s="15" t="s">
        <v>69</v>
      </c>
      <c r="B60" s="2" t="s">
        <v>39</v>
      </c>
      <c r="C60" s="1" t="s">
        <v>34</v>
      </c>
      <c r="D60" s="11">
        <v>519</v>
      </c>
      <c r="E60" s="12">
        <v>273878</v>
      </c>
      <c r="F60" s="13">
        <f t="shared" si="3"/>
        <v>527.7032755298651</v>
      </c>
    </row>
    <row r="61" spans="1:6" ht="12.75">
      <c r="A61" s="15" t="s">
        <v>70</v>
      </c>
      <c r="B61" s="17" t="s">
        <v>71</v>
      </c>
      <c r="C61" s="18" t="s">
        <v>72</v>
      </c>
      <c r="D61" s="18">
        <v>250</v>
      </c>
      <c r="E61" s="12">
        <v>120706</v>
      </c>
      <c r="F61" s="19">
        <f t="shared" si="3"/>
        <v>482.824</v>
      </c>
    </row>
    <row r="62" spans="1:6" ht="12.75">
      <c r="A62" s="15" t="s">
        <v>64</v>
      </c>
      <c r="B62" s="17" t="s">
        <v>71</v>
      </c>
      <c r="C62" s="18" t="s">
        <v>72</v>
      </c>
      <c r="D62" s="18">
        <v>300</v>
      </c>
      <c r="E62" s="12">
        <v>133296</v>
      </c>
      <c r="F62" s="19">
        <f t="shared" si="3"/>
        <v>444.32</v>
      </c>
    </row>
    <row r="63" spans="1:6" ht="12.75">
      <c r="A63" s="15" t="s">
        <v>73</v>
      </c>
      <c r="B63" s="17" t="s">
        <v>54</v>
      </c>
      <c r="C63" s="18" t="s">
        <v>74</v>
      </c>
      <c r="D63" s="18">
        <v>50</v>
      </c>
      <c r="E63" s="12">
        <v>90395</v>
      </c>
      <c r="F63" s="19">
        <f t="shared" si="3"/>
        <v>1807.9</v>
      </c>
    </row>
    <row r="64" spans="1:6" ht="12.75">
      <c r="A64" s="15" t="s">
        <v>75</v>
      </c>
      <c r="B64" s="17" t="s">
        <v>76</v>
      </c>
      <c r="C64" s="18" t="s">
        <v>74</v>
      </c>
      <c r="D64" s="18">
        <v>120</v>
      </c>
      <c r="E64" s="12">
        <v>186464</v>
      </c>
      <c r="F64" s="19">
        <f t="shared" si="3"/>
        <v>1553.8666666666666</v>
      </c>
    </row>
    <row r="65" spans="1:6" ht="12.75">
      <c r="A65" s="15" t="s">
        <v>75</v>
      </c>
      <c r="B65" s="17" t="s">
        <v>71</v>
      </c>
      <c r="C65" s="18" t="s">
        <v>72</v>
      </c>
      <c r="D65" s="18">
        <v>400</v>
      </c>
      <c r="E65" s="12">
        <v>196480</v>
      </c>
      <c r="F65" s="19">
        <f t="shared" si="3"/>
        <v>491.2</v>
      </c>
    </row>
    <row r="66" spans="1:6" ht="12.75">
      <c r="A66" s="15" t="s">
        <v>75</v>
      </c>
      <c r="B66" s="17" t="s">
        <v>77</v>
      </c>
      <c r="C66" s="18" t="s">
        <v>72</v>
      </c>
      <c r="D66" s="18">
        <v>70</v>
      </c>
      <c r="E66" s="12">
        <v>227850</v>
      </c>
      <c r="F66" s="19">
        <f t="shared" si="3"/>
        <v>3255</v>
      </c>
    </row>
    <row r="67" spans="1:6" ht="12.75">
      <c r="A67" s="20" t="s">
        <v>78</v>
      </c>
      <c r="B67" s="2" t="s">
        <v>39</v>
      </c>
      <c r="C67" s="1" t="s">
        <v>79</v>
      </c>
      <c r="D67" s="21">
        <v>176.9</v>
      </c>
      <c r="E67" s="1">
        <v>91526.41</v>
      </c>
      <c r="F67" s="3">
        <f>E67/D67</f>
        <v>517.3906726964386</v>
      </c>
    </row>
    <row r="68" spans="1:6" ht="12.75">
      <c r="A68" s="20" t="s">
        <v>80</v>
      </c>
      <c r="B68" s="2" t="s">
        <v>39</v>
      </c>
      <c r="C68" s="1" t="s">
        <v>79</v>
      </c>
      <c r="D68" s="21">
        <v>176.9</v>
      </c>
      <c r="E68" s="1">
        <v>88271.08</v>
      </c>
      <c r="F68" s="3">
        <f aca="true" t="shared" si="4" ref="F68:F89">E68/D68</f>
        <v>498.98858111927643</v>
      </c>
    </row>
    <row r="69" spans="1:6" ht="12.75">
      <c r="A69" s="20" t="s">
        <v>81</v>
      </c>
      <c r="B69" s="2" t="s">
        <v>39</v>
      </c>
      <c r="C69" s="1" t="s">
        <v>79</v>
      </c>
      <c r="D69" s="22">
        <v>313.8</v>
      </c>
      <c r="E69" s="1">
        <v>273545.25</v>
      </c>
      <c r="F69" s="3">
        <f t="shared" si="4"/>
        <v>871.7184512428298</v>
      </c>
    </row>
    <row r="70" spans="1:6" ht="12.75">
      <c r="A70" s="20" t="s">
        <v>82</v>
      </c>
      <c r="B70" s="2" t="s">
        <v>39</v>
      </c>
      <c r="C70" s="1" t="s">
        <v>79</v>
      </c>
      <c r="D70" s="21">
        <v>313.5</v>
      </c>
      <c r="E70" s="1">
        <v>127766.68</v>
      </c>
      <c r="F70" s="3">
        <f t="shared" si="4"/>
        <v>407.54921850079745</v>
      </c>
    </row>
    <row r="71" spans="1:6" ht="12.75">
      <c r="A71" s="20" t="s">
        <v>83</v>
      </c>
      <c r="B71" s="2" t="s">
        <v>39</v>
      </c>
      <c r="C71" s="1" t="s">
        <v>79</v>
      </c>
      <c r="D71" s="21">
        <v>293</v>
      </c>
      <c r="E71" s="1">
        <v>105320.05</v>
      </c>
      <c r="F71" s="3">
        <f t="shared" si="4"/>
        <v>359.45409556313996</v>
      </c>
    </row>
    <row r="72" spans="1:6" ht="12.75">
      <c r="A72" s="20" t="s">
        <v>84</v>
      </c>
      <c r="B72" s="2" t="s">
        <v>39</v>
      </c>
      <c r="C72" s="1" t="s">
        <v>79</v>
      </c>
      <c r="D72" s="21">
        <v>273.6</v>
      </c>
      <c r="E72" s="1">
        <v>105320.05</v>
      </c>
      <c r="F72" s="3">
        <f t="shared" si="4"/>
        <v>384.94170321637426</v>
      </c>
    </row>
    <row r="73" spans="1:6" ht="12.75">
      <c r="A73" s="20" t="s">
        <v>85</v>
      </c>
      <c r="B73" s="2" t="s">
        <v>39</v>
      </c>
      <c r="C73" s="1" t="s">
        <v>79</v>
      </c>
      <c r="D73" s="21">
        <v>255.5</v>
      </c>
      <c r="E73" s="1">
        <v>363414.69</v>
      </c>
      <c r="F73" s="3">
        <f t="shared" si="4"/>
        <v>1422.3666927592956</v>
      </c>
    </row>
    <row r="74" spans="1:6" ht="12.75">
      <c r="A74" s="20" t="s">
        <v>86</v>
      </c>
      <c r="B74" s="2" t="s">
        <v>39</v>
      </c>
      <c r="C74" s="1" t="s">
        <v>79</v>
      </c>
      <c r="D74" s="23">
        <v>308</v>
      </c>
      <c r="E74" s="1">
        <v>293314.13</v>
      </c>
      <c r="F74" s="3">
        <f>E74/D74</f>
        <v>952.3186038961039</v>
      </c>
    </row>
    <row r="75" spans="1:6" ht="12.75">
      <c r="A75" s="20" t="s">
        <v>87</v>
      </c>
      <c r="B75" s="2" t="s">
        <v>39</v>
      </c>
      <c r="C75" s="1" t="s">
        <v>79</v>
      </c>
      <c r="D75" s="22">
        <v>339</v>
      </c>
      <c r="E75" s="1">
        <v>135477.37</v>
      </c>
      <c r="F75" s="3">
        <f t="shared" si="4"/>
        <v>399.6382595870206</v>
      </c>
    </row>
    <row r="76" spans="1:6" ht="12.75">
      <c r="A76" s="20" t="s">
        <v>88</v>
      </c>
      <c r="B76" s="2" t="s">
        <v>39</v>
      </c>
      <c r="C76" s="1" t="s">
        <v>79</v>
      </c>
      <c r="D76" s="1">
        <v>385</v>
      </c>
      <c r="E76" s="1">
        <v>435464.62</v>
      </c>
      <c r="F76" s="3">
        <f t="shared" si="4"/>
        <v>1131.076935064935</v>
      </c>
    </row>
    <row r="77" spans="1:6" ht="25.5">
      <c r="A77" s="24" t="s">
        <v>89</v>
      </c>
      <c r="B77" s="25" t="s">
        <v>67</v>
      </c>
      <c r="C77" s="1" t="s">
        <v>79</v>
      </c>
      <c r="D77" s="21">
        <v>386.1</v>
      </c>
      <c r="E77" s="1">
        <v>437250</v>
      </c>
      <c r="F77" s="3">
        <f t="shared" si="4"/>
        <v>1132.4786324786323</v>
      </c>
    </row>
    <row r="78" spans="1:6" ht="25.5">
      <c r="A78" s="26" t="s">
        <v>90</v>
      </c>
      <c r="B78" s="25" t="s">
        <v>67</v>
      </c>
      <c r="C78" s="1" t="s">
        <v>79</v>
      </c>
      <c r="D78" s="21">
        <v>386.4</v>
      </c>
      <c r="E78" s="1">
        <v>577638.53</v>
      </c>
      <c r="F78" s="3">
        <f>E78/D78</f>
        <v>1494.923731884058</v>
      </c>
    </row>
    <row r="79" spans="1:6" ht="25.5">
      <c r="A79" s="26" t="s">
        <v>91</v>
      </c>
      <c r="B79" s="25" t="s">
        <v>67</v>
      </c>
      <c r="C79" s="1" t="s">
        <v>79</v>
      </c>
      <c r="D79" s="27">
        <v>252</v>
      </c>
      <c r="E79" s="1">
        <v>200384.28</v>
      </c>
      <c r="F79" s="3">
        <f>E79/D79</f>
        <v>795.1757142857143</v>
      </c>
    </row>
    <row r="80" spans="1:6" ht="25.5">
      <c r="A80" s="26" t="s">
        <v>92</v>
      </c>
      <c r="B80" s="25" t="s">
        <v>67</v>
      </c>
      <c r="C80" s="1" t="s">
        <v>79</v>
      </c>
      <c r="D80" s="23">
        <v>374</v>
      </c>
      <c r="E80" s="28">
        <v>575413.9</v>
      </c>
      <c r="F80" s="3">
        <f>E80/D80</f>
        <v>1538.5398395721925</v>
      </c>
    </row>
    <row r="81" spans="1:6" ht="25.5">
      <c r="A81" s="26" t="s">
        <v>93</v>
      </c>
      <c r="B81" s="25" t="s">
        <v>67</v>
      </c>
      <c r="C81" s="1" t="s">
        <v>79</v>
      </c>
      <c r="D81" s="23">
        <v>308</v>
      </c>
      <c r="E81" s="1">
        <v>200380</v>
      </c>
      <c r="F81" s="3">
        <f>E81/D81</f>
        <v>650.5844155844156</v>
      </c>
    </row>
    <row r="82" spans="1:6" ht="25.5">
      <c r="A82" s="26" t="s">
        <v>94</v>
      </c>
      <c r="B82" s="25" t="s">
        <v>67</v>
      </c>
      <c r="C82" s="1" t="s">
        <v>79</v>
      </c>
      <c r="D82" s="22">
        <v>254.8</v>
      </c>
      <c r="E82" s="1">
        <v>172026.65</v>
      </c>
      <c r="F82" s="3">
        <f>E82/D82</f>
        <v>675.1438383045526</v>
      </c>
    </row>
    <row r="83" spans="1:6" ht="12.75">
      <c r="A83" s="20" t="s">
        <v>95</v>
      </c>
      <c r="B83" s="2" t="s">
        <v>96</v>
      </c>
      <c r="C83" s="1" t="s">
        <v>79</v>
      </c>
      <c r="D83" s="21">
        <v>280</v>
      </c>
      <c r="E83" s="1">
        <v>102362.64</v>
      </c>
      <c r="F83" s="3">
        <f t="shared" si="4"/>
        <v>365.58085714285716</v>
      </c>
    </row>
    <row r="84" spans="1:6" ht="12.75">
      <c r="A84" s="20" t="s">
        <v>97</v>
      </c>
      <c r="B84" s="2" t="s">
        <v>96</v>
      </c>
      <c r="C84" s="1" t="s">
        <v>79</v>
      </c>
      <c r="D84" s="21">
        <v>310</v>
      </c>
      <c r="E84" s="1">
        <v>117065.96</v>
      </c>
      <c r="F84" s="3">
        <f t="shared" si="4"/>
        <v>377.6321290322581</v>
      </c>
    </row>
    <row r="85" spans="1:6" ht="12.75">
      <c r="A85" s="20" t="s">
        <v>98</v>
      </c>
      <c r="B85" s="2" t="s">
        <v>96</v>
      </c>
      <c r="C85" s="1" t="s">
        <v>79</v>
      </c>
      <c r="D85" s="21">
        <v>290</v>
      </c>
      <c r="E85" s="1">
        <v>104925.51</v>
      </c>
      <c r="F85" s="3">
        <f t="shared" si="4"/>
        <v>361.8121034482758</v>
      </c>
    </row>
    <row r="86" spans="1:6" ht="12.75">
      <c r="A86" s="20" t="s">
        <v>99</v>
      </c>
      <c r="B86" s="2" t="s">
        <v>96</v>
      </c>
      <c r="C86" s="1" t="s">
        <v>79</v>
      </c>
      <c r="D86" s="21">
        <v>290</v>
      </c>
      <c r="E86" s="1">
        <v>104915.12</v>
      </c>
      <c r="F86" s="3">
        <f t="shared" si="4"/>
        <v>361.7762758620689</v>
      </c>
    </row>
    <row r="87" spans="1:6" ht="12.75">
      <c r="A87" s="20" t="s">
        <v>100</v>
      </c>
      <c r="B87" s="2" t="s">
        <v>96</v>
      </c>
      <c r="C87" s="1" t="s">
        <v>79</v>
      </c>
      <c r="D87" s="21">
        <v>360</v>
      </c>
      <c r="E87" s="1">
        <v>127077.32</v>
      </c>
      <c r="F87" s="3">
        <f t="shared" si="4"/>
        <v>352.99255555555555</v>
      </c>
    </row>
    <row r="88" spans="1:6" ht="12.75">
      <c r="A88" s="20" t="s">
        <v>101</v>
      </c>
      <c r="B88" s="2" t="s">
        <v>102</v>
      </c>
      <c r="C88" s="1" t="s">
        <v>79</v>
      </c>
      <c r="D88" s="23">
        <v>400</v>
      </c>
      <c r="E88" s="1">
        <v>134109.6</v>
      </c>
      <c r="F88" s="3">
        <f t="shared" si="4"/>
        <v>335.274</v>
      </c>
    </row>
    <row r="89" spans="1:6" ht="12.75">
      <c r="A89" s="20" t="s">
        <v>103</v>
      </c>
      <c r="B89" s="2" t="s">
        <v>104</v>
      </c>
      <c r="C89" s="1" t="s">
        <v>105</v>
      </c>
      <c r="D89" s="1">
        <v>150</v>
      </c>
      <c r="E89" s="1">
        <v>109836.12</v>
      </c>
      <c r="F89" s="3">
        <f t="shared" si="4"/>
        <v>732.2407999999999</v>
      </c>
    </row>
    <row r="90" spans="1:6" ht="12.75">
      <c r="A90" s="29" t="s">
        <v>107</v>
      </c>
      <c r="B90" s="7" t="s">
        <v>108</v>
      </c>
      <c r="C90" s="4" t="s">
        <v>34</v>
      </c>
      <c r="D90" s="4">
        <v>70</v>
      </c>
      <c r="E90" s="4">
        <f>32000-E91</f>
        <v>27300</v>
      </c>
      <c r="F90" s="6">
        <f aca="true" t="shared" si="5" ref="F90:F121">E90/D90</f>
        <v>390</v>
      </c>
    </row>
    <row r="91" spans="1:6" ht="12.75">
      <c r="A91" s="29"/>
      <c r="B91" s="7" t="s">
        <v>106</v>
      </c>
      <c r="C91" s="4" t="s">
        <v>74</v>
      </c>
      <c r="D91" s="4">
        <v>20</v>
      </c>
      <c r="E91" s="4">
        <f>D91*235</f>
        <v>4700</v>
      </c>
      <c r="F91" s="6">
        <f t="shared" si="5"/>
        <v>235</v>
      </c>
    </row>
    <row r="92" spans="1:6" ht="12.75">
      <c r="A92" s="29" t="s">
        <v>109</v>
      </c>
      <c r="B92" s="7" t="s">
        <v>108</v>
      </c>
      <c r="C92" s="4" t="s">
        <v>34</v>
      </c>
      <c r="D92" s="4">
        <v>90</v>
      </c>
      <c r="E92" s="4">
        <v>40438</v>
      </c>
      <c r="F92" s="6">
        <f t="shared" si="5"/>
        <v>449.31111111111113</v>
      </c>
    </row>
    <row r="93" spans="1:6" ht="12.75">
      <c r="A93" s="29"/>
      <c r="B93" s="7" t="s">
        <v>106</v>
      </c>
      <c r="C93" s="4" t="s">
        <v>74</v>
      </c>
      <c r="D93" s="4">
        <v>40</v>
      </c>
      <c r="E93" s="4">
        <f>D93*267.2</f>
        <v>10688</v>
      </c>
      <c r="F93" s="6">
        <f t="shared" si="5"/>
        <v>267.2</v>
      </c>
    </row>
    <row r="94" spans="1:6" ht="12.75">
      <c r="A94" s="29" t="s">
        <v>110</v>
      </c>
      <c r="B94" s="7" t="s">
        <v>108</v>
      </c>
      <c r="C94" s="4" t="s">
        <v>34</v>
      </c>
      <c r="D94" s="4">
        <v>120</v>
      </c>
      <c r="E94" s="4">
        <v>64338</v>
      </c>
      <c r="F94" s="6">
        <f t="shared" si="5"/>
        <v>536.15</v>
      </c>
    </row>
    <row r="95" spans="1:6" ht="12.75">
      <c r="A95" s="29"/>
      <c r="B95" s="7" t="s">
        <v>106</v>
      </c>
      <c r="C95" s="4" t="s">
        <v>74</v>
      </c>
      <c r="D95" s="4">
        <v>40</v>
      </c>
      <c r="E95" s="4">
        <f>D95*236</f>
        <v>9440</v>
      </c>
      <c r="F95" s="6">
        <f t="shared" si="5"/>
        <v>236</v>
      </c>
    </row>
    <row r="96" spans="1:6" ht="12.75">
      <c r="A96" s="29" t="s">
        <v>111</v>
      </c>
      <c r="B96" s="7" t="s">
        <v>108</v>
      </c>
      <c r="C96" s="4" t="s">
        <v>34</v>
      </c>
      <c r="D96" s="4">
        <v>65</v>
      </c>
      <c r="E96" s="4">
        <v>35703</v>
      </c>
      <c r="F96" s="6">
        <f t="shared" si="5"/>
        <v>549.276923076923</v>
      </c>
    </row>
    <row r="97" spans="1:6" ht="12.75">
      <c r="A97" s="29" t="s">
        <v>112</v>
      </c>
      <c r="B97" s="7" t="s">
        <v>108</v>
      </c>
      <c r="C97" s="4" t="s">
        <v>34</v>
      </c>
      <c r="D97" s="4">
        <v>380</v>
      </c>
      <c r="E97" s="4">
        <v>213783</v>
      </c>
      <c r="F97" s="6">
        <f t="shared" si="5"/>
        <v>562.5868421052631</v>
      </c>
    </row>
    <row r="98" spans="1:6" ht="12.75">
      <c r="A98" s="29" t="s">
        <v>113</v>
      </c>
      <c r="B98" s="7" t="s">
        <v>104</v>
      </c>
      <c r="C98" s="4" t="s">
        <v>74</v>
      </c>
      <c r="D98" s="4">
        <v>90</v>
      </c>
      <c r="E98" s="4">
        <v>66500</v>
      </c>
      <c r="F98" s="6">
        <f t="shared" si="5"/>
        <v>738.8888888888889</v>
      </c>
    </row>
    <row r="99" spans="1:6" ht="12.75">
      <c r="A99" s="29" t="s">
        <v>114</v>
      </c>
      <c r="B99" s="7" t="s">
        <v>108</v>
      </c>
      <c r="C99" s="4" t="s">
        <v>34</v>
      </c>
      <c r="D99" s="4">
        <v>300</v>
      </c>
      <c r="E99" s="4">
        <v>115036</v>
      </c>
      <c r="F99" s="6">
        <f t="shared" si="5"/>
        <v>383.4533333333333</v>
      </c>
    </row>
    <row r="100" spans="1:6" ht="12.75">
      <c r="A100" s="29" t="s">
        <v>115</v>
      </c>
      <c r="B100" s="7" t="s">
        <v>108</v>
      </c>
      <c r="C100" s="4" t="s">
        <v>34</v>
      </c>
      <c r="D100" s="4">
        <v>150</v>
      </c>
      <c r="E100" s="4">
        <f>98653-E101</f>
        <v>96210</v>
      </c>
      <c r="F100" s="6">
        <f t="shared" si="5"/>
        <v>641.4</v>
      </c>
    </row>
    <row r="101" spans="1:6" ht="12.75">
      <c r="A101" s="29"/>
      <c r="B101" s="7" t="s">
        <v>106</v>
      </c>
      <c r="C101" s="4" t="s">
        <v>74</v>
      </c>
      <c r="D101" s="4">
        <v>10</v>
      </c>
      <c r="E101" s="4">
        <f>D101*244.3</f>
        <v>2443</v>
      </c>
      <c r="F101" s="6">
        <f t="shared" si="5"/>
        <v>244.3</v>
      </c>
    </row>
    <row r="102" spans="1:6" ht="12.75">
      <c r="A102" s="29" t="s">
        <v>116</v>
      </c>
      <c r="B102" s="7" t="s">
        <v>108</v>
      </c>
      <c r="C102" s="4" t="s">
        <v>34</v>
      </c>
      <c r="D102" s="4">
        <v>80</v>
      </c>
      <c r="E102" s="4">
        <v>37028</v>
      </c>
      <c r="F102" s="6">
        <f t="shared" si="5"/>
        <v>462.85</v>
      </c>
    </row>
    <row r="103" spans="1:6" ht="12.75">
      <c r="A103" s="29" t="s">
        <v>117</v>
      </c>
      <c r="B103" s="7" t="s">
        <v>108</v>
      </c>
      <c r="C103" s="4" t="s">
        <v>34</v>
      </c>
      <c r="D103" s="4">
        <v>95</v>
      </c>
      <c r="E103" s="4">
        <v>50318</v>
      </c>
      <c r="F103" s="6">
        <f t="shared" si="5"/>
        <v>529.6631578947369</v>
      </c>
    </row>
    <row r="104" spans="1:6" ht="12.75">
      <c r="A104" s="29" t="s">
        <v>118</v>
      </c>
      <c r="B104" s="7" t="s">
        <v>108</v>
      </c>
      <c r="C104" s="4" t="s">
        <v>34</v>
      </c>
      <c r="D104" s="4">
        <v>50</v>
      </c>
      <c r="E104" s="4">
        <v>31435</v>
      </c>
      <c r="F104" s="6">
        <f t="shared" si="5"/>
        <v>628.7</v>
      </c>
    </row>
    <row r="105" spans="1:6" ht="12.75">
      <c r="A105" s="29"/>
      <c r="B105" s="7" t="s">
        <v>39</v>
      </c>
      <c r="C105" s="4" t="s">
        <v>34</v>
      </c>
      <c r="D105" s="4">
        <v>187.1</v>
      </c>
      <c r="E105" s="4">
        <v>69420</v>
      </c>
      <c r="F105" s="6">
        <f t="shared" si="5"/>
        <v>371.03153393907</v>
      </c>
    </row>
    <row r="106" spans="1:6" ht="12.75">
      <c r="A106" s="29" t="s">
        <v>119</v>
      </c>
      <c r="B106" s="7" t="s">
        <v>108</v>
      </c>
      <c r="C106" s="4" t="s">
        <v>34</v>
      </c>
      <c r="D106" s="4">
        <v>30</v>
      </c>
      <c r="E106" s="4">
        <v>11656</v>
      </c>
      <c r="F106" s="6">
        <f t="shared" si="5"/>
        <v>388.53333333333336</v>
      </c>
    </row>
    <row r="107" spans="1:6" ht="12.75">
      <c r="A107" s="29"/>
      <c r="B107" s="7" t="s">
        <v>39</v>
      </c>
      <c r="C107" s="4" t="s">
        <v>34</v>
      </c>
      <c r="D107" s="4">
        <v>441</v>
      </c>
      <c r="E107" s="4">
        <v>319500</v>
      </c>
      <c r="F107" s="6">
        <f t="shared" si="5"/>
        <v>724.4897959183673</v>
      </c>
    </row>
    <row r="108" spans="1:6" ht="12.75">
      <c r="A108" s="29" t="s">
        <v>120</v>
      </c>
      <c r="B108" s="7" t="s">
        <v>108</v>
      </c>
      <c r="C108" s="4" t="s">
        <v>34</v>
      </c>
      <c r="D108" s="4">
        <v>120</v>
      </c>
      <c r="E108" s="4">
        <f>90400-E109</f>
        <v>81400</v>
      </c>
      <c r="F108" s="6">
        <f t="shared" si="5"/>
        <v>678.3333333333334</v>
      </c>
    </row>
    <row r="109" spans="1:6" ht="12.75">
      <c r="A109" s="29"/>
      <c r="B109" s="7" t="s">
        <v>106</v>
      </c>
      <c r="C109" s="4" t="s">
        <v>74</v>
      </c>
      <c r="D109" s="4">
        <v>40</v>
      </c>
      <c r="E109" s="4">
        <f>D109*225</f>
        <v>9000</v>
      </c>
      <c r="F109" s="6">
        <f t="shared" si="5"/>
        <v>225</v>
      </c>
    </row>
    <row r="110" spans="1:6" ht="12.75">
      <c r="A110" s="29" t="s">
        <v>121</v>
      </c>
      <c r="B110" s="7" t="s">
        <v>104</v>
      </c>
      <c r="C110" s="4" t="s">
        <v>74</v>
      </c>
      <c r="D110" s="4">
        <v>90</v>
      </c>
      <c r="E110" s="4">
        <v>68000</v>
      </c>
      <c r="F110" s="6">
        <f t="shared" si="5"/>
        <v>755.5555555555555</v>
      </c>
    </row>
    <row r="111" spans="1:6" ht="12.75">
      <c r="A111" s="29"/>
      <c r="B111" s="7" t="s">
        <v>108</v>
      </c>
      <c r="C111" s="4" t="s">
        <v>34</v>
      </c>
      <c r="D111" s="4">
        <v>50</v>
      </c>
      <c r="E111" s="4">
        <f>27340-E112</f>
        <v>18564</v>
      </c>
      <c r="F111" s="6">
        <f t="shared" si="5"/>
        <v>371.28</v>
      </c>
    </row>
    <row r="112" spans="1:6" ht="12.75">
      <c r="A112" s="29"/>
      <c r="B112" s="7" t="s">
        <v>106</v>
      </c>
      <c r="C112" s="4" t="s">
        <v>74</v>
      </c>
      <c r="D112" s="4">
        <v>40</v>
      </c>
      <c r="E112" s="4">
        <f>D112*219.4</f>
        <v>8776</v>
      </c>
      <c r="F112" s="6">
        <f t="shared" si="5"/>
        <v>219.4</v>
      </c>
    </row>
    <row r="113" spans="1:6" ht="12.75">
      <c r="A113" s="29" t="s">
        <v>122</v>
      </c>
      <c r="B113" s="7" t="s">
        <v>108</v>
      </c>
      <c r="C113" s="4" t="s">
        <v>34</v>
      </c>
      <c r="D113" s="4">
        <v>160</v>
      </c>
      <c r="E113" s="4">
        <v>115323</v>
      </c>
      <c r="F113" s="6">
        <f t="shared" si="5"/>
        <v>720.76875</v>
      </c>
    </row>
    <row r="114" spans="1:6" ht="12.75">
      <c r="A114" s="29" t="s">
        <v>123</v>
      </c>
      <c r="B114" s="7" t="s">
        <v>108</v>
      </c>
      <c r="C114" s="4" t="s">
        <v>34</v>
      </c>
      <c r="D114" s="4">
        <v>80</v>
      </c>
      <c r="E114" s="4">
        <f>39600-E115</f>
        <v>34860</v>
      </c>
      <c r="F114" s="6">
        <f t="shared" si="5"/>
        <v>435.75</v>
      </c>
    </row>
    <row r="115" spans="1:6" ht="12.75">
      <c r="A115" s="29"/>
      <c r="B115" s="7" t="s">
        <v>106</v>
      </c>
      <c r="C115" s="4" t="s">
        <v>74</v>
      </c>
      <c r="D115" s="4">
        <v>20</v>
      </c>
      <c r="E115" s="4">
        <f>D115*237</f>
        <v>4740</v>
      </c>
      <c r="F115" s="6">
        <f t="shared" si="5"/>
        <v>237</v>
      </c>
    </row>
    <row r="116" spans="1:6" ht="12.75">
      <c r="A116" s="29" t="s">
        <v>124</v>
      </c>
      <c r="B116" s="7" t="s">
        <v>108</v>
      </c>
      <c r="C116" s="4" t="s">
        <v>34</v>
      </c>
      <c r="D116" s="4">
        <v>53</v>
      </c>
      <c r="E116" s="4">
        <v>32857</v>
      </c>
      <c r="F116" s="6">
        <f t="shared" si="5"/>
        <v>619.9433962264151</v>
      </c>
    </row>
    <row r="117" spans="1:6" ht="12.75">
      <c r="A117" s="29" t="s">
        <v>125</v>
      </c>
      <c r="B117" s="7" t="s">
        <v>108</v>
      </c>
      <c r="C117" s="4" t="s">
        <v>34</v>
      </c>
      <c r="D117" s="4">
        <v>25</v>
      </c>
      <c r="E117" s="4">
        <v>15286</v>
      </c>
      <c r="F117" s="6">
        <f t="shared" si="5"/>
        <v>611.44</v>
      </c>
    </row>
    <row r="118" spans="1:6" ht="12.75">
      <c r="A118" s="29" t="s">
        <v>126</v>
      </c>
      <c r="B118" s="7" t="s">
        <v>108</v>
      </c>
      <c r="C118" s="4" t="s">
        <v>34</v>
      </c>
      <c r="D118" s="4">
        <v>50</v>
      </c>
      <c r="E118" s="4">
        <v>31464</v>
      </c>
      <c r="F118" s="6">
        <f t="shared" si="5"/>
        <v>629.28</v>
      </c>
    </row>
    <row r="119" spans="1:6" ht="12.75">
      <c r="A119" s="29" t="s">
        <v>127</v>
      </c>
      <c r="B119" s="7" t="s">
        <v>108</v>
      </c>
      <c r="C119" s="4" t="s">
        <v>34</v>
      </c>
      <c r="D119" s="4">
        <v>20</v>
      </c>
      <c r="E119" s="4">
        <v>6300</v>
      </c>
      <c r="F119" s="6">
        <f t="shared" si="5"/>
        <v>315</v>
      </c>
    </row>
    <row r="120" spans="1:6" ht="12.75">
      <c r="A120" s="29" t="s">
        <v>128</v>
      </c>
      <c r="B120" s="7" t="s">
        <v>108</v>
      </c>
      <c r="C120" s="4" t="s">
        <v>34</v>
      </c>
      <c r="D120" s="4">
        <v>55</v>
      </c>
      <c r="E120" s="4">
        <f>23126-E121</f>
        <v>19838</v>
      </c>
      <c r="F120" s="6">
        <f t="shared" si="5"/>
        <v>360.6909090909091</v>
      </c>
    </row>
    <row r="121" spans="1:6" ht="12.75">
      <c r="A121" s="29"/>
      <c r="B121" s="7" t="s">
        <v>106</v>
      </c>
      <c r="C121" s="4" t="s">
        <v>74</v>
      </c>
      <c r="D121" s="4">
        <v>15</v>
      </c>
      <c r="E121" s="4">
        <f>D121*219.2</f>
        <v>3288</v>
      </c>
      <c r="F121" s="6">
        <f t="shared" si="5"/>
        <v>219.2</v>
      </c>
    </row>
    <row r="122" spans="1:6" ht="12.75">
      <c r="A122" s="29" t="s">
        <v>129</v>
      </c>
      <c r="B122" s="7" t="s">
        <v>108</v>
      </c>
      <c r="C122" s="4" t="s">
        <v>34</v>
      </c>
      <c r="D122" s="4">
        <v>60</v>
      </c>
      <c r="E122" s="4">
        <f>28766-E123</f>
        <v>24280</v>
      </c>
      <c r="F122" s="6">
        <f aca="true" t="shared" si="6" ref="F122:F153">E122/D122</f>
        <v>404.6666666666667</v>
      </c>
    </row>
    <row r="123" spans="1:6" ht="12.75">
      <c r="A123" s="29"/>
      <c r="B123" s="7" t="s">
        <v>106</v>
      </c>
      <c r="C123" s="4" t="s">
        <v>74</v>
      </c>
      <c r="D123" s="4">
        <v>20</v>
      </c>
      <c r="E123" s="4">
        <f>D123*224.3</f>
        <v>4486</v>
      </c>
      <c r="F123" s="6">
        <f t="shared" si="6"/>
        <v>224.3</v>
      </c>
    </row>
    <row r="124" spans="1:6" ht="12.75">
      <c r="A124" s="29" t="s">
        <v>130</v>
      </c>
      <c r="B124" s="7" t="s">
        <v>108</v>
      </c>
      <c r="C124" s="4" t="s">
        <v>34</v>
      </c>
      <c r="D124" s="4">
        <v>55</v>
      </c>
      <c r="E124" s="4">
        <f>23833-E125</f>
        <v>19293</v>
      </c>
      <c r="F124" s="6">
        <f t="shared" si="6"/>
        <v>350.7818181818182</v>
      </c>
    </row>
    <row r="125" spans="1:6" ht="12.75">
      <c r="A125" s="29"/>
      <c r="B125" s="7" t="s">
        <v>106</v>
      </c>
      <c r="C125" s="4" t="s">
        <v>74</v>
      </c>
      <c r="D125" s="4">
        <v>20</v>
      </c>
      <c r="E125" s="4">
        <f>D125*227</f>
        <v>4540</v>
      </c>
      <c r="F125" s="6">
        <f t="shared" si="6"/>
        <v>227</v>
      </c>
    </row>
    <row r="126" spans="1:6" ht="12.75">
      <c r="A126" s="29" t="s">
        <v>131</v>
      </c>
      <c r="B126" s="7" t="s">
        <v>108</v>
      </c>
      <c r="C126" s="4" t="s">
        <v>34</v>
      </c>
      <c r="D126" s="4">
        <v>25</v>
      </c>
      <c r="E126" s="4">
        <v>14244</v>
      </c>
      <c r="F126" s="6">
        <f t="shared" si="6"/>
        <v>569.76</v>
      </c>
    </row>
    <row r="127" spans="1:6" ht="12.75">
      <c r="A127" s="29" t="s">
        <v>132</v>
      </c>
      <c r="B127" s="7" t="s">
        <v>108</v>
      </c>
      <c r="C127" s="4" t="s">
        <v>34</v>
      </c>
      <c r="D127" s="4">
        <v>500</v>
      </c>
      <c r="E127" s="4">
        <v>199400</v>
      </c>
      <c r="F127" s="6">
        <f t="shared" si="6"/>
        <v>398.8</v>
      </c>
    </row>
    <row r="128" spans="1:6" ht="12.75">
      <c r="A128" s="29" t="s">
        <v>133</v>
      </c>
      <c r="B128" s="7" t="s">
        <v>108</v>
      </c>
      <c r="C128" s="4" t="s">
        <v>34</v>
      </c>
      <c r="D128" s="4">
        <v>200</v>
      </c>
      <c r="E128" s="4">
        <v>73100</v>
      </c>
      <c r="F128" s="6">
        <f t="shared" si="6"/>
        <v>365.5</v>
      </c>
    </row>
    <row r="129" spans="1:6" ht="12.75">
      <c r="A129" s="30" t="s">
        <v>134</v>
      </c>
      <c r="B129" s="7" t="s">
        <v>108</v>
      </c>
      <c r="C129" s="4" t="s">
        <v>34</v>
      </c>
      <c r="D129" s="4">
        <v>150</v>
      </c>
      <c r="E129" s="4">
        <v>96519</v>
      </c>
      <c r="F129" s="6">
        <f t="shared" si="6"/>
        <v>643.46</v>
      </c>
    </row>
    <row r="130" spans="1:6" ht="12.75">
      <c r="A130" s="29" t="s">
        <v>135</v>
      </c>
      <c r="B130" s="7" t="s">
        <v>108</v>
      </c>
      <c r="C130" s="4" t="s">
        <v>34</v>
      </c>
      <c r="D130" s="4">
        <v>45</v>
      </c>
      <c r="E130" s="4">
        <v>28611</v>
      </c>
      <c r="F130" s="6">
        <f t="shared" si="6"/>
        <v>635.8</v>
      </c>
    </row>
    <row r="131" spans="1:6" ht="12.75">
      <c r="A131" s="29" t="s">
        <v>136</v>
      </c>
      <c r="B131" s="7" t="s">
        <v>108</v>
      </c>
      <c r="C131" s="4" t="s">
        <v>34</v>
      </c>
      <c r="D131" s="4">
        <v>80</v>
      </c>
      <c r="E131" s="4">
        <f>37132-E132</f>
        <v>32952</v>
      </c>
      <c r="F131" s="6">
        <f t="shared" si="6"/>
        <v>411.9</v>
      </c>
    </row>
    <row r="132" spans="1:6" ht="12.75">
      <c r="A132" s="29"/>
      <c r="B132" s="7" t="s">
        <v>106</v>
      </c>
      <c r="C132" s="4" t="s">
        <v>74</v>
      </c>
      <c r="D132" s="4">
        <v>20</v>
      </c>
      <c r="E132" s="4">
        <f>D132*209</f>
        <v>4180</v>
      </c>
      <c r="F132" s="6">
        <f t="shared" si="6"/>
        <v>209</v>
      </c>
    </row>
    <row r="133" spans="1:6" ht="12.75">
      <c r="A133" s="29" t="s">
        <v>137</v>
      </c>
      <c r="B133" s="7" t="s">
        <v>108</v>
      </c>
      <c r="C133" s="4" t="s">
        <v>34</v>
      </c>
      <c r="D133" s="4">
        <v>70</v>
      </c>
      <c r="E133" s="4">
        <v>47939</v>
      </c>
      <c r="F133" s="6">
        <f t="shared" si="6"/>
        <v>684.8428571428572</v>
      </c>
    </row>
    <row r="134" spans="1:6" ht="12.75">
      <c r="A134" s="29"/>
      <c r="B134" s="7" t="s">
        <v>106</v>
      </c>
      <c r="C134" s="4" t="s">
        <v>74</v>
      </c>
      <c r="D134" s="4">
        <v>15</v>
      </c>
      <c r="E134" s="4">
        <f>D134*211.2</f>
        <v>3168</v>
      </c>
      <c r="F134" s="6">
        <f t="shared" si="6"/>
        <v>211.2</v>
      </c>
    </row>
    <row r="135" spans="1:6" ht="12.75">
      <c r="A135" s="29" t="s">
        <v>138</v>
      </c>
      <c r="B135" s="7" t="s">
        <v>108</v>
      </c>
      <c r="C135" s="4" t="s">
        <v>34</v>
      </c>
      <c r="D135" s="4">
        <v>95</v>
      </c>
      <c r="E135" s="4">
        <v>42629</v>
      </c>
      <c r="F135" s="6">
        <f t="shared" si="6"/>
        <v>448.7263157894737</v>
      </c>
    </row>
    <row r="136" spans="1:6" ht="12.75">
      <c r="A136" s="29"/>
      <c r="B136" s="7" t="s">
        <v>106</v>
      </c>
      <c r="C136" s="4" t="s">
        <v>74</v>
      </c>
      <c r="D136" s="4">
        <v>45</v>
      </c>
      <c r="E136" s="4">
        <f>D136*209.1</f>
        <v>9409.5</v>
      </c>
      <c r="F136" s="6">
        <f t="shared" si="6"/>
        <v>209.1</v>
      </c>
    </row>
    <row r="137" spans="1:6" ht="12.75">
      <c r="A137" s="31" t="s">
        <v>139</v>
      </c>
      <c r="B137" s="7" t="s">
        <v>104</v>
      </c>
      <c r="C137" s="4" t="s">
        <v>74</v>
      </c>
      <c r="D137" s="4">
        <v>210</v>
      </c>
      <c r="E137" s="4">
        <v>164986</v>
      </c>
      <c r="F137" s="6">
        <f t="shared" si="6"/>
        <v>785.6476190476191</v>
      </c>
    </row>
    <row r="138" spans="1:6" ht="12.75">
      <c r="A138" s="31" t="s">
        <v>140</v>
      </c>
      <c r="B138" s="7" t="s">
        <v>108</v>
      </c>
      <c r="C138" s="4" t="s">
        <v>34</v>
      </c>
      <c r="D138" s="4">
        <v>125</v>
      </c>
      <c r="E138" s="4">
        <v>48647</v>
      </c>
      <c r="F138" s="6">
        <f t="shared" si="6"/>
        <v>389.176</v>
      </c>
    </row>
    <row r="139" spans="1:6" ht="12.75">
      <c r="A139" s="31"/>
      <c r="B139" s="7" t="s">
        <v>106</v>
      </c>
      <c r="C139" s="4" t="s">
        <v>74</v>
      </c>
      <c r="D139" s="4">
        <v>40</v>
      </c>
      <c r="E139" s="4">
        <f>D139*219</f>
        <v>8760</v>
      </c>
      <c r="F139" s="6">
        <f t="shared" si="6"/>
        <v>219</v>
      </c>
    </row>
    <row r="140" spans="1:6" ht="12.75">
      <c r="A140" s="31" t="s">
        <v>141</v>
      </c>
      <c r="B140" s="7" t="s">
        <v>108</v>
      </c>
      <c r="C140" s="4" t="s">
        <v>34</v>
      </c>
      <c r="D140" s="4">
        <v>95</v>
      </c>
      <c r="E140" s="4">
        <v>68422</v>
      </c>
      <c r="F140" s="6">
        <f t="shared" si="6"/>
        <v>720.2315789473685</v>
      </c>
    </row>
    <row r="141" spans="1:6" ht="12.75">
      <c r="A141" s="31" t="s">
        <v>142</v>
      </c>
      <c r="B141" s="7" t="s">
        <v>108</v>
      </c>
      <c r="C141" s="4" t="s">
        <v>34</v>
      </c>
      <c r="D141" s="4">
        <v>125</v>
      </c>
      <c r="E141" s="4">
        <v>52230</v>
      </c>
      <c r="F141" s="6">
        <f t="shared" si="6"/>
        <v>417.84</v>
      </c>
    </row>
    <row r="142" spans="1:6" ht="12.75">
      <c r="A142" s="31" t="s">
        <v>143</v>
      </c>
      <c r="B142" s="7" t="s">
        <v>108</v>
      </c>
      <c r="C142" s="4" t="s">
        <v>34</v>
      </c>
      <c r="D142" s="4">
        <v>70</v>
      </c>
      <c r="E142" s="4">
        <v>25989</v>
      </c>
      <c r="F142" s="6">
        <f t="shared" si="6"/>
        <v>371.27142857142854</v>
      </c>
    </row>
    <row r="143" spans="1:6" ht="12.75">
      <c r="A143" s="31"/>
      <c r="B143" s="7" t="s">
        <v>106</v>
      </c>
      <c r="C143" s="4" t="s">
        <v>74</v>
      </c>
      <c r="D143" s="4">
        <v>40</v>
      </c>
      <c r="E143" s="4">
        <f>D143*227</f>
        <v>9080</v>
      </c>
      <c r="F143" s="6">
        <f t="shared" si="6"/>
        <v>227</v>
      </c>
    </row>
    <row r="144" spans="1:6" ht="12.75">
      <c r="A144" s="31" t="s">
        <v>144</v>
      </c>
      <c r="B144" s="7" t="s">
        <v>108</v>
      </c>
      <c r="C144" s="4" t="s">
        <v>34</v>
      </c>
      <c r="D144" s="4">
        <v>50</v>
      </c>
      <c r="E144" s="4">
        <v>18467</v>
      </c>
      <c r="F144" s="6">
        <f t="shared" si="6"/>
        <v>369.34</v>
      </c>
    </row>
    <row r="145" spans="1:6" ht="12.75">
      <c r="A145" s="31"/>
      <c r="B145" s="7" t="s">
        <v>106</v>
      </c>
      <c r="C145" s="4" t="s">
        <v>74</v>
      </c>
      <c r="D145" s="4">
        <v>40</v>
      </c>
      <c r="E145" s="4">
        <f>D145*209.1</f>
        <v>8364</v>
      </c>
      <c r="F145" s="6">
        <f t="shared" si="6"/>
        <v>209.1</v>
      </c>
    </row>
    <row r="146" spans="1:6" ht="12.75">
      <c r="A146" s="31" t="s">
        <v>145</v>
      </c>
      <c r="B146" s="7" t="s">
        <v>108</v>
      </c>
      <c r="C146" s="4" t="s">
        <v>34</v>
      </c>
      <c r="D146" s="4">
        <v>452</v>
      </c>
      <c r="E146" s="4">
        <v>294368</v>
      </c>
      <c r="F146" s="6">
        <f t="shared" si="6"/>
        <v>651.2566371681415</v>
      </c>
    </row>
    <row r="147" spans="1:6" ht="12.75">
      <c r="A147" s="31" t="s">
        <v>146</v>
      </c>
      <c r="B147" s="7" t="s">
        <v>104</v>
      </c>
      <c r="C147" s="4" t="s">
        <v>74</v>
      </c>
      <c r="D147" s="4">
        <v>50</v>
      </c>
      <c r="E147" s="4">
        <v>26940</v>
      </c>
      <c r="F147" s="6">
        <f t="shared" si="6"/>
        <v>538.8</v>
      </c>
    </row>
    <row r="148" spans="1:6" ht="12.75">
      <c r="A148" s="31" t="s">
        <v>147</v>
      </c>
      <c r="B148" s="7" t="s">
        <v>108</v>
      </c>
      <c r="C148" s="4" t="s">
        <v>34</v>
      </c>
      <c r="D148" s="4">
        <v>160</v>
      </c>
      <c r="E148" s="4">
        <v>88362</v>
      </c>
      <c r="F148" s="6">
        <f t="shared" si="6"/>
        <v>552.2625</v>
      </c>
    </row>
    <row r="149" spans="1:6" ht="12.75">
      <c r="A149" s="31"/>
      <c r="B149" s="7" t="s">
        <v>106</v>
      </c>
      <c r="C149" s="4" t="s">
        <v>74</v>
      </c>
      <c r="D149" s="4">
        <v>50</v>
      </c>
      <c r="E149" s="4">
        <f>D149*221</f>
        <v>11050</v>
      </c>
      <c r="F149" s="6">
        <f t="shared" si="6"/>
        <v>221</v>
      </c>
    </row>
    <row r="150" spans="1:6" ht="12.75">
      <c r="A150" s="31"/>
      <c r="B150" s="7" t="s">
        <v>39</v>
      </c>
      <c r="C150" s="4" t="s">
        <v>34</v>
      </c>
      <c r="D150" s="4">
        <v>296.1</v>
      </c>
      <c r="E150" s="4">
        <v>242605</v>
      </c>
      <c r="F150" s="6">
        <f t="shared" si="6"/>
        <v>819.3346842283012</v>
      </c>
    </row>
    <row r="151" spans="1:6" ht="12.75">
      <c r="A151" s="31" t="s">
        <v>148</v>
      </c>
      <c r="B151" s="7" t="s">
        <v>39</v>
      </c>
      <c r="C151" s="4" t="s">
        <v>34</v>
      </c>
      <c r="D151" s="4">
        <v>308</v>
      </c>
      <c r="E151" s="4">
        <v>242279</v>
      </c>
      <c r="F151" s="6">
        <f t="shared" si="6"/>
        <v>786.6201298701299</v>
      </c>
    </row>
    <row r="152" spans="1:6" ht="12.75">
      <c r="A152" s="2" t="s">
        <v>149</v>
      </c>
      <c r="B152" s="2" t="s">
        <v>39</v>
      </c>
      <c r="C152" s="1" t="s">
        <v>34</v>
      </c>
      <c r="D152" s="1">
        <v>1520</v>
      </c>
      <c r="E152" s="1">
        <v>393563</v>
      </c>
      <c r="F152" s="3">
        <f aca="true" t="shared" si="7" ref="F152:F166">E152/D152</f>
        <v>258.92302631578946</v>
      </c>
    </row>
    <row r="153" spans="1:6" ht="12.75">
      <c r="A153" s="2" t="s">
        <v>150</v>
      </c>
      <c r="B153" s="2" t="s">
        <v>108</v>
      </c>
      <c r="C153" s="1" t="s">
        <v>34</v>
      </c>
      <c r="D153" s="1">
        <v>180</v>
      </c>
      <c r="E153" s="1">
        <v>71234</v>
      </c>
      <c r="F153" s="3">
        <f t="shared" si="7"/>
        <v>395.74444444444447</v>
      </c>
    </row>
    <row r="154" spans="1:6" ht="12.75">
      <c r="A154" s="45" t="s">
        <v>151</v>
      </c>
      <c r="B154" s="2" t="s">
        <v>39</v>
      </c>
      <c r="C154" s="1" t="s">
        <v>34</v>
      </c>
      <c r="D154" s="1">
        <v>1520</v>
      </c>
      <c r="E154" s="1">
        <v>441519</v>
      </c>
      <c r="F154" s="3">
        <f t="shared" si="7"/>
        <v>290.47302631578947</v>
      </c>
    </row>
    <row r="155" spans="1:6" ht="12.75">
      <c r="A155" s="46"/>
      <c r="B155" s="2" t="s">
        <v>51</v>
      </c>
      <c r="C155" s="1" t="s">
        <v>74</v>
      </c>
      <c r="D155" s="1">
        <v>288</v>
      </c>
      <c r="E155" s="1">
        <v>299371</v>
      </c>
      <c r="F155" s="3">
        <f t="shared" si="7"/>
        <v>1039.482638888889</v>
      </c>
    </row>
    <row r="156" spans="1:6" ht="12.75">
      <c r="A156" s="2" t="s">
        <v>152</v>
      </c>
      <c r="B156" s="2" t="s">
        <v>51</v>
      </c>
      <c r="C156" s="1" t="s">
        <v>74</v>
      </c>
      <c r="D156" s="1">
        <v>480</v>
      </c>
      <c r="E156" s="1">
        <v>404112</v>
      </c>
      <c r="F156" s="3">
        <f t="shared" si="7"/>
        <v>841.9</v>
      </c>
    </row>
    <row r="157" spans="1:6" ht="25.5">
      <c r="A157" s="2" t="s">
        <v>153</v>
      </c>
      <c r="B157" s="25" t="s">
        <v>67</v>
      </c>
      <c r="C157" s="1" t="s">
        <v>34</v>
      </c>
      <c r="D157" s="1">
        <v>1520</v>
      </c>
      <c r="E157" s="32">
        <v>795876</v>
      </c>
      <c r="F157" s="3">
        <f t="shared" si="7"/>
        <v>523.6026315789474</v>
      </c>
    </row>
    <row r="158" spans="1:6" ht="12.75">
      <c r="A158" s="45" t="s">
        <v>154</v>
      </c>
      <c r="B158" s="2" t="s">
        <v>108</v>
      </c>
      <c r="C158" s="1" t="s">
        <v>34</v>
      </c>
      <c r="D158" s="1">
        <v>280</v>
      </c>
      <c r="E158" s="1">
        <v>111621</v>
      </c>
      <c r="F158" s="3">
        <f t="shared" si="7"/>
        <v>398.64642857142854</v>
      </c>
    </row>
    <row r="159" spans="1:6" ht="12.75">
      <c r="A159" s="46"/>
      <c r="B159" s="2" t="s">
        <v>155</v>
      </c>
      <c r="C159" s="1" t="s">
        <v>74</v>
      </c>
      <c r="D159" s="1">
        <v>110</v>
      </c>
      <c r="E159" s="1">
        <v>82628</v>
      </c>
      <c r="F159" s="3">
        <f t="shared" si="7"/>
        <v>751.1636363636363</v>
      </c>
    </row>
    <row r="160" spans="1:6" ht="12.75">
      <c r="A160" s="2" t="s">
        <v>156</v>
      </c>
      <c r="B160" s="2" t="s">
        <v>157</v>
      </c>
      <c r="C160" s="1" t="s">
        <v>34</v>
      </c>
      <c r="D160" s="1">
        <v>1720</v>
      </c>
      <c r="E160" s="1">
        <v>53525</v>
      </c>
      <c r="F160" s="3">
        <f t="shared" si="7"/>
        <v>31.11918604651163</v>
      </c>
    </row>
    <row r="161" spans="1:6" ht="12.75">
      <c r="A161" s="2" t="s">
        <v>158</v>
      </c>
      <c r="B161" s="2" t="s">
        <v>108</v>
      </c>
      <c r="C161" s="1" t="s">
        <v>34</v>
      </c>
      <c r="D161" s="1">
        <v>170</v>
      </c>
      <c r="E161" s="1">
        <v>67300</v>
      </c>
      <c r="F161" s="3">
        <f t="shared" si="7"/>
        <v>395.88235294117646</v>
      </c>
    </row>
    <row r="162" spans="1:6" ht="12.75">
      <c r="A162" s="2" t="s">
        <v>159</v>
      </c>
      <c r="B162" s="2" t="s">
        <v>108</v>
      </c>
      <c r="C162" s="1" t="s">
        <v>34</v>
      </c>
      <c r="D162" s="1">
        <v>280</v>
      </c>
      <c r="E162" s="1">
        <v>111621</v>
      </c>
      <c r="F162" s="3">
        <f t="shared" si="7"/>
        <v>398.64642857142854</v>
      </c>
    </row>
    <row r="163" spans="1:6" ht="12.75">
      <c r="A163" s="2" t="s">
        <v>160</v>
      </c>
      <c r="B163" s="2" t="s">
        <v>108</v>
      </c>
      <c r="C163" s="1" t="s">
        <v>34</v>
      </c>
      <c r="D163" s="1">
        <v>360</v>
      </c>
      <c r="E163" s="1">
        <v>142898</v>
      </c>
      <c r="F163" s="3">
        <f t="shared" si="7"/>
        <v>396.93888888888887</v>
      </c>
    </row>
    <row r="164" spans="1:6" ht="25.5">
      <c r="A164" s="2" t="s">
        <v>161</v>
      </c>
      <c r="B164" s="25" t="s">
        <v>67</v>
      </c>
      <c r="C164" s="1" t="s">
        <v>34</v>
      </c>
      <c r="D164" s="1">
        <v>1520</v>
      </c>
      <c r="E164" s="32">
        <v>817774</v>
      </c>
      <c r="F164" s="3">
        <f t="shared" si="7"/>
        <v>538.0092105263158</v>
      </c>
    </row>
    <row r="165" spans="1:6" ht="12.75">
      <c r="A165" s="45" t="s">
        <v>162</v>
      </c>
      <c r="B165" s="2" t="s">
        <v>108</v>
      </c>
      <c r="C165" s="1" t="s">
        <v>34</v>
      </c>
      <c r="D165" s="1">
        <v>360</v>
      </c>
      <c r="E165" s="1">
        <v>142898</v>
      </c>
      <c r="F165" s="3">
        <f t="shared" si="7"/>
        <v>396.93888888888887</v>
      </c>
    </row>
    <row r="166" spans="1:6" ht="12.75">
      <c r="A166" s="46"/>
      <c r="B166" s="2" t="s">
        <v>163</v>
      </c>
      <c r="C166" s="1" t="s">
        <v>74</v>
      </c>
      <c r="D166" s="1">
        <v>165</v>
      </c>
      <c r="E166" s="1">
        <v>196014</v>
      </c>
      <c r="F166" s="3">
        <f t="shared" si="7"/>
        <v>1187.9636363636364</v>
      </c>
    </row>
    <row r="167" spans="1:6" ht="12.75">
      <c r="A167" s="33" t="s">
        <v>164</v>
      </c>
      <c r="B167" s="33" t="s">
        <v>71</v>
      </c>
      <c r="C167" s="4" t="s">
        <v>34</v>
      </c>
      <c r="D167" s="34">
        <v>1800</v>
      </c>
      <c r="E167" s="34">
        <v>893598.66</v>
      </c>
      <c r="F167" s="6">
        <f>E167/D167</f>
        <v>496.44370000000004</v>
      </c>
    </row>
    <row r="168" spans="1:6" ht="12.75">
      <c r="A168" s="33" t="s">
        <v>165</v>
      </c>
      <c r="B168" s="33" t="s">
        <v>71</v>
      </c>
      <c r="C168" s="4" t="s">
        <v>34</v>
      </c>
      <c r="D168" s="34">
        <v>330</v>
      </c>
      <c r="E168" s="34">
        <v>166852</v>
      </c>
      <c r="F168" s="6">
        <f>E168/D168</f>
        <v>505.6121212121212</v>
      </c>
    </row>
    <row r="169" spans="1:6" ht="25.5">
      <c r="A169" s="35" t="s">
        <v>166</v>
      </c>
      <c r="B169" s="36" t="s">
        <v>67</v>
      </c>
      <c r="C169" s="4" t="s">
        <v>34</v>
      </c>
      <c r="D169" s="4">
        <v>730.7</v>
      </c>
      <c r="E169" s="37">
        <v>706047.1</v>
      </c>
      <c r="F169" s="6">
        <f>E169/D169</f>
        <v>966.2612563295469</v>
      </c>
    </row>
    <row r="170" spans="1:6" ht="12.75">
      <c r="A170" s="35" t="s">
        <v>167</v>
      </c>
      <c r="B170" s="33" t="s">
        <v>71</v>
      </c>
      <c r="C170" s="4" t="s">
        <v>34</v>
      </c>
      <c r="D170" s="4">
        <v>70</v>
      </c>
      <c r="E170" s="37">
        <v>35400</v>
      </c>
      <c r="F170" s="6">
        <f>E170/D170</f>
        <v>505.7142857142857</v>
      </c>
    </row>
    <row r="171" spans="1:6" ht="12.75">
      <c r="A171" s="35" t="s">
        <v>168</v>
      </c>
      <c r="B171" s="38" t="s">
        <v>7</v>
      </c>
      <c r="C171" s="4" t="s">
        <v>34</v>
      </c>
      <c r="D171" s="4">
        <v>184.9</v>
      </c>
      <c r="E171" s="37">
        <v>93769.88</v>
      </c>
      <c r="F171" s="6">
        <f>E171/D171</f>
        <v>507.13834505137913</v>
      </c>
    </row>
    <row r="172" spans="1:6" ht="12.75">
      <c r="A172" s="35" t="s">
        <v>169</v>
      </c>
      <c r="B172" s="38" t="s">
        <v>7</v>
      </c>
      <c r="C172" s="4" t="s">
        <v>34</v>
      </c>
      <c r="D172" s="4">
        <v>162</v>
      </c>
      <c r="E172" s="37">
        <v>92845.94</v>
      </c>
      <c r="F172" s="6">
        <f aca="true" t="shared" si="8" ref="F172:F204">E172/D172</f>
        <v>573.1230864197531</v>
      </c>
    </row>
    <row r="173" spans="1:6" ht="12.75">
      <c r="A173" s="35" t="s">
        <v>170</v>
      </c>
      <c r="B173" s="38" t="s">
        <v>7</v>
      </c>
      <c r="C173" s="4" t="s">
        <v>34</v>
      </c>
      <c r="D173" s="4">
        <v>603</v>
      </c>
      <c r="E173" s="37">
        <v>354300.9</v>
      </c>
      <c r="F173" s="6">
        <f t="shared" si="8"/>
        <v>587.5636815920399</v>
      </c>
    </row>
    <row r="174" spans="1:6" ht="12.75">
      <c r="A174" s="35" t="s">
        <v>171</v>
      </c>
      <c r="B174" s="38" t="s">
        <v>7</v>
      </c>
      <c r="C174" s="4" t="s">
        <v>34</v>
      </c>
      <c r="D174" s="4">
        <v>693.5</v>
      </c>
      <c r="E174" s="37">
        <v>360020.36</v>
      </c>
      <c r="F174" s="6">
        <f t="shared" si="8"/>
        <v>519.1353424657534</v>
      </c>
    </row>
    <row r="175" spans="1:6" ht="25.5">
      <c r="A175" s="35" t="s">
        <v>172</v>
      </c>
      <c r="B175" s="36" t="s">
        <v>67</v>
      </c>
      <c r="C175" s="4" t="s">
        <v>34</v>
      </c>
      <c r="D175" s="4">
        <v>522.4</v>
      </c>
      <c r="E175" s="37">
        <v>388683.74</v>
      </c>
      <c r="F175" s="6">
        <f t="shared" si="8"/>
        <v>744.0347243491577</v>
      </c>
    </row>
    <row r="176" spans="1:6" ht="25.5">
      <c r="A176" s="35" t="s">
        <v>173</v>
      </c>
      <c r="B176" s="36" t="s">
        <v>67</v>
      </c>
      <c r="C176" s="4" t="s">
        <v>34</v>
      </c>
      <c r="D176" s="4">
        <v>271.7</v>
      </c>
      <c r="E176" s="37">
        <v>236000</v>
      </c>
      <c r="F176" s="6">
        <f t="shared" si="8"/>
        <v>868.605079131395</v>
      </c>
    </row>
    <row r="177" spans="1:6" ht="25.5">
      <c r="A177" s="35" t="s">
        <v>174</v>
      </c>
      <c r="B177" s="36" t="s">
        <v>67</v>
      </c>
      <c r="C177" s="4" t="s">
        <v>34</v>
      </c>
      <c r="D177" s="4">
        <v>1028.5</v>
      </c>
      <c r="E177" s="37">
        <v>701502.92</v>
      </c>
      <c r="F177" s="6">
        <f t="shared" si="8"/>
        <v>682.0640933398153</v>
      </c>
    </row>
    <row r="178" spans="1:6" ht="12.75">
      <c r="A178" s="35" t="s">
        <v>174</v>
      </c>
      <c r="B178" s="36" t="s">
        <v>71</v>
      </c>
      <c r="C178" s="4" t="s">
        <v>34</v>
      </c>
      <c r="D178" s="4">
        <v>300</v>
      </c>
      <c r="E178" s="37">
        <v>151504.92</v>
      </c>
      <c r="F178" s="6">
        <f t="shared" si="8"/>
        <v>505.01640000000003</v>
      </c>
    </row>
    <row r="179" spans="1:6" ht="25.5">
      <c r="A179" s="39" t="s">
        <v>175</v>
      </c>
      <c r="B179" s="38" t="s">
        <v>7</v>
      </c>
      <c r="C179" s="4" t="s">
        <v>34</v>
      </c>
      <c r="D179" s="40">
        <v>1700</v>
      </c>
      <c r="E179" s="37">
        <v>513081.7</v>
      </c>
      <c r="F179" s="6">
        <f t="shared" si="8"/>
        <v>301.8127647058824</v>
      </c>
    </row>
    <row r="180" spans="1:6" ht="12.75">
      <c r="A180" s="35" t="s">
        <v>176</v>
      </c>
      <c r="B180" s="36" t="s">
        <v>71</v>
      </c>
      <c r="C180" s="4" t="s">
        <v>34</v>
      </c>
      <c r="D180" s="4">
        <v>300</v>
      </c>
      <c r="E180" s="37">
        <v>151500</v>
      </c>
      <c r="F180" s="6">
        <f t="shared" si="8"/>
        <v>505</v>
      </c>
    </row>
    <row r="181" spans="1:6" ht="12.75">
      <c r="A181" s="38" t="s">
        <v>176</v>
      </c>
      <c r="B181" s="38" t="s">
        <v>177</v>
      </c>
      <c r="C181" s="4" t="s">
        <v>74</v>
      </c>
      <c r="D181" s="4">
        <v>220</v>
      </c>
      <c r="E181" s="41">
        <v>210000</v>
      </c>
      <c r="F181" s="6">
        <f>E181/D181</f>
        <v>954.5454545454545</v>
      </c>
    </row>
    <row r="182" spans="1:6" ht="12.75">
      <c r="A182" s="35" t="s">
        <v>178</v>
      </c>
      <c r="B182" s="38" t="s">
        <v>7</v>
      </c>
      <c r="C182" s="4" t="s">
        <v>34</v>
      </c>
      <c r="D182" s="4">
        <v>262.9</v>
      </c>
      <c r="E182" s="41">
        <v>99000</v>
      </c>
      <c r="F182" s="6">
        <f>E182/D182</f>
        <v>376.5690376569038</v>
      </c>
    </row>
    <row r="183" spans="1:6" ht="25.5">
      <c r="A183" s="35" t="s">
        <v>179</v>
      </c>
      <c r="B183" s="36" t="s">
        <v>67</v>
      </c>
      <c r="C183" s="4" t="s">
        <v>34</v>
      </c>
      <c r="D183" s="4">
        <v>266.2</v>
      </c>
      <c r="E183" s="42">
        <v>282253.64</v>
      </c>
      <c r="F183" s="6">
        <f t="shared" si="8"/>
        <v>1060.306686701728</v>
      </c>
    </row>
    <row r="184" spans="1:6" ht="25.5">
      <c r="A184" s="35" t="s">
        <v>180</v>
      </c>
      <c r="B184" s="36" t="s">
        <v>67</v>
      </c>
      <c r="C184" s="4" t="s">
        <v>34</v>
      </c>
      <c r="D184" s="4">
        <v>450.4</v>
      </c>
      <c r="E184" s="43">
        <v>273152.3</v>
      </c>
      <c r="F184" s="6">
        <f t="shared" si="8"/>
        <v>606.4660301953819</v>
      </c>
    </row>
    <row r="185" spans="1:6" ht="25.5">
      <c r="A185" s="35" t="s">
        <v>181</v>
      </c>
      <c r="B185" s="36" t="s">
        <v>67</v>
      </c>
      <c r="C185" s="4" t="s">
        <v>34</v>
      </c>
      <c r="D185" s="4">
        <v>305</v>
      </c>
      <c r="E185" s="41">
        <v>288709.18</v>
      </c>
      <c r="F185" s="6">
        <f t="shared" si="8"/>
        <v>946.5874754098361</v>
      </c>
    </row>
    <row r="186" spans="1:6" ht="12.75">
      <c r="A186" s="35" t="s">
        <v>182</v>
      </c>
      <c r="B186" s="35" t="s">
        <v>183</v>
      </c>
      <c r="C186" s="4" t="s">
        <v>74</v>
      </c>
      <c r="D186" s="4">
        <v>130</v>
      </c>
      <c r="E186" s="37">
        <v>145169.5</v>
      </c>
      <c r="F186" s="6">
        <f t="shared" si="8"/>
        <v>1116.6884615384615</v>
      </c>
    </row>
    <row r="187" spans="1:6" ht="12.75">
      <c r="A187" s="35" t="s">
        <v>182</v>
      </c>
      <c r="B187" s="44" t="s">
        <v>184</v>
      </c>
      <c r="C187" s="4" t="s">
        <v>34</v>
      </c>
      <c r="D187" s="4">
        <v>19.84</v>
      </c>
      <c r="E187" s="37">
        <v>109961.84</v>
      </c>
      <c r="F187" s="6">
        <f t="shared" si="8"/>
        <v>5542.431451612903</v>
      </c>
    </row>
    <row r="188" spans="1:6" ht="12.75">
      <c r="A188" s="35" t="s">
        <v>182</v>
      </c>
      <c r="B188" s="33" t="s">
        <v>71</v>
      </c>
      <c r="C188" s="4" t="s">
        <v>34</v>
      </c>
      <c r="D188" s="4">
        <v>50</v>
      </c>
      <c r="E188" s="37">
        <v>25250</v>
      </c>
      <c r="F188" s="6">
        <f t="shared" si="8"/>
        <v>505</v>
      </c>
    </row>
    <row r="189" spans="1:6" ht="12.75">
      <c r="A189" s="38" t="s">
        <v>185</v>
      </c>
      <c r="B189" s="38" t="s">
        <v>7</v>
      </c>
      <c r="C189" s="4" t="s">
        <v>34</v>
      </c>
      <c r="D189" s="4">
        <v>567.5</v>
      </c>
      <c r="E189" s="4">
        <v>219480</v>
      </c>
      <c r="F189" s="6">
        <f t="shared" si="8"/>
        <v>386.7488986784141</v>
      </c>
    </row>
    <row r="190" spans="1:6" ht="12.75">
      <c r="A190" s="38" t="s">
        <v>185</v>
      </c>
      <c r="B190" s="38" t="s">
        <v>186</v>
      </c>
      <c r="C190" s="4" t="s">
        <v>34</v>
      </c>
      <c r="D190" s="4">
        <v>220</v>
      </c>
      <c r="E190" s="4">
        <v>111100</v>
      </c>
      <c r="F190" s="6">
        <f t="shared" si="8"/>
        <v>505</v>
      </c>
    </row>
    <row r="191" spans="1:6" ht="12.75">
      <c r="A191" s="38" t="s">
        <v>185</v>
      </c>
      <c r="B191" s="44" t="s">
        <v>184</v>
      </c>
      <c r="C191" s="4" t="s">
        <v>34</v>
      </c>
      <c r="D191" s="4">
        <v>57.48</v>
      </c>
      <c r="E191" s="4">
        <v>318600</v>
      </c>
      <c r="F191" s="6">
        <f t="shared" si="8"/>
        <v>5542.797494780793</v>
      </c>
    </row>
    <row r="192" spans="1:6" ht="12.75">
      <c r="A192" s="44" t="s">
        <v>187</v>
      </c>
      <c r="B192" s="44" t="s">
        <v>184</v>
      </c>
      <c r="C192" s="4" t="s">
        <v>34</v>
      </c>
      <c r="D192" s="4">
        <v>59.28</v>
      </c>
      <c r="E192" s="4">
        <v>329885.52</v>
      </c>
      <c r="F192" s="6">
        <f t="shared" si="8"/>
        <v>5564.87044534413</v>
      </c>
    </row>
    <row r="193" spans="1:6" ht="12.75">
      <c r="A193" s="44" t="s">
        <v>187</v>
      </c>
      <c r="B193" s="33" t="s">
        <v>71</v>
      </c>
      <c r="C193" s="4" t="s">
        <v>34</v>
      </c>
      <c r="D193" s="4">
        <v>300</v>
      </c>
      <c r="E193" s="4">
        <v>151500</v>
      </c>
      <c r="F193" s="6">
        <f t="shared" si="8"/>
        <v>505</v>
      </c>
    </row>
    <row r="194" spans="1:6" ht="12.75">
      <c r="A194" s="44" t="s">
        <v>188</v>
      </c>
      <c r="B194" s="44" t="s">
        <v>184</v>
      </c>
      <c r="C194" s="4" t="s">
        <v>34</v>
      </c>
      <c r="D194" s="4">
        <v>116.5</v>
      </c>
      <c r="E194" s="4">
        <v>645686.56</v>
      </c>
      <c r="F194" s="6">
        <f t="shared" si="8"/>
        <v>5542.373905579399</v>
      </c>
    </row>
    <row r="195" spans="1:6" ht="12.75">
      <c r="A195" s="44" t="s">
        <v>188</v>
      </c>
      <c r="B195" s="44" t="s">
        <v>71</v>
      </c>
      <c r="C195" s="4" t="s">
        <v>34</v>
      </c>
      <c r="D195" s="4">
        <v>180</v>
      </c>
      <c r="E195" s="4">
        <v>63000</v>
      </c>
      <c r="F195" s="6">
        <f>E195/D195</f>
        <v>350</v>
      </c>
    </row>
    <row r="196" spans="1:6" ht="12.75">
      <c r="A196" s="44" t="s">
        <v>189</v>
      </c>
      <c r="B196" s="44" t="s">
        <v>71</v>
      </c>
      <c r="C196" s="4" t="s">
        <v>34</v>
      </c>
      <c r="D196" s="4">
        <v>300</v>
      </c>
      <c r="E196" s="4">
        <v>151500</v>
      </c>
      <c r="F196" s="6">
        <f t="shared" si="8"/>
        <v>505</v>
      </c>
    </row>
    <row r="197" spans="1:6" ht="12.75">
      <c r="A197" s="44" t="s">
        <v>190</v>
      </c>
      <c r="B197" s="44" t="s">
        <v>71</v>
      </c>
      <c r="C197" s="4" t="s">
        <v>34</v>
      </c>
      <c r="D197" s="4">
        <v>140</v>
      </c>
      <c r="E197" s="4">
        <v>71500</v>
      </c>
      <c r="F197" s="6">
        <f t="shared" si="8"/>
        <v>510.7142857142857</v>
      </c>
    </row>
    <row r="198" spans="1:6" ht="12.75">
      <c r="A198" s="44" t="s">
        <v>191</v>
      </c>
      <c r="B198" s="44" t="s">
        <v>71</v>
      </c>
      <c r="C198" s="4" t="s">
        <v>34</v>
      </c>
      <c r="D198" s="4">
        <v>1030</v>
      </c>
      <c r="E198" s="4">
        <v>536310</v>
      </c>
      <c r="F198" s="6">
        <f t="shared" si="8"/>
        <v>520.6893203883495</v>
      </c>
    </row>
    <row r="199" spans="1:6" ht="12.75">
      <c r="A199" s="44" t="s">
        <v>192</v>
      </c>
      <c r="B199" s="44" t="s">
        <v>71</v>
      </c>
      <c r="C199" s="4" t="s">
        <v>34</v>
      </c>
      <c r="D199" s="4">
        <v>40</v>
      </c>
      <c r="E199" s="4">
        <v>20200</v>
      </c>
      <c r="F199" s="6">
        <f t="shared" si="8"/>
        <v>505</v>
      </c>
    </row>
    <row r="200" spans="1:6" ht="12.75">
      <c r="A200" s="44" t="s">
        <v>193</v>
      </c>
      <c r="B200" s="44" t="s">
        <v>71</v>
      </c>
      <c r="C200" s="4" t="s">
        <v>34</v>
      </c>
      <c r="D200" s="4">
        <v>220</v>
      </c>
      <c r="E200" s="4">
        <v>111100</v>
      </c>
      <c r="F200" s="6">
        <f t="shared" si="8"/>
        <v>505</v>
      </c>
    </row>
    <row r="201" spans="1:6" ht="12.75">
      <c r="A201" s="44" t="s">
        <v>194</v>
      </c>
      <c r="B201" s="44" t="s">
        <v>71</v>
      </c>
      <c r="C201" s="4" t="s">
        <v>34</v>
      </c>
      <c r="D201" s="4">
        <v>67</v>
      </c>
      <c r="E201" s="4">
        <v>23500</v>
      </c>
      <c r="F201" s="6">
        <f t="shared" si="8"/>
        <v>350.74626865671644</v>
      </c>
    </row>
    <row r="202" spans="1:6" ht="12.75">
      <c r="A202" s="44" t="s">
        <v>195</v>
      </c>
      <c r="B202" s="44" t="s">
        <v>71</v>
      </c>
      <c r="C202" s="4" t="s">
        <v>34</v>
      </c>
      <c r="D202" s="4">
        <v>80</v>
      </c>
      <c r="E202" s="4">
        <v>40400</v>
      </c>
      <c r="F202" s="6">
        <f t="shared" si="8"/>
        <v>505</v>
      </c>
    </row>
    <row r="203" spans="1:6" ht="12.75">
      <c r="A203" s="44" t="s">
        <v>196</v>
      </c>
      <c r="B203" s="44" t="s">
        <v>71</v>
      </c>
      <c r="C203" s="4" t="s">
        <v>34</v>
      </c>
      <c r="D203" s="4">
        <v>11</v>
      </c>
      <c r="E203" s="4">
        <v>3787.8</v>
      </c>
      <c r="F203" s="6">
        <f t="shared" si="8"/>
        <v>344.3454545454546</v>
      </c>
    </row>
    <row r="204" spans="1:6" ht="12.75">
      <c r="A204" s="44" t="s">
        <v>197</v>
      </c>
      <c r="B204" s="44" t="s">
        <v>71</v>
      </c>
      <c r="C204" s="4" t="s">
        <v>34</v>
      </c>
      <c r="D204" s="4">
        <v>365</v>
      </c>
      <c r="E204" s="4">
        <v>127768.88</v>
      </c>
      <c r="F204" s="6">
        <f t="shared" si="8"/>
        <v>350.05172602739725</v>
      </c>
    </row>
    <row r="205" spans="1:6" ht="12.75">
      <c r="A205" s="2" t="s">
        <v>198</v>
      </c>
      <c r="B205" s="2" t="s">
        <v>39</v>
      </c>
      <c r="C205" s="1" t="s">
        <v>34</v>
      </c>
      <c r="D205" s="9">
        <v>110.7</v>
      </c>
      <c r="E205" s="1">
        <v>79000</v>
      </c>
      <c r="F205" s="3">
        <f>E205/D205</f>
        <v>713.6404697380307</v>
      </c>
    </row>
    <row r="206" spans="1:6" ht="12.75">
      <c r="A206" s="2" t="s">
        <v>199</v>
      </c>
      <c r="B206" s="2" t="s">
        <v>39</v>
      </c>
      <c r="C206" s="1" t="s">
        <v>34</v>
      </c>
      <c r="D206" s="9">
        <f>133.9+43.8</f>
        <v>177.7</v>
      </c>
      <c r="E206" s="1">
        <v>83000</v>
      </c>
      <c r="F206" s="3">
        <f aca="true" t="shared" si="9" ref="F206:F218">E206/D206</f>
        <v>467.0793472144063</v>
      </c>
    </row>
    <row r="207" spans="1:6" ht="12.75">
      <c r="A207" s="2" t="s">
        <v>200</v>
      </c>
      <c r="B207" s="2" t="s">
        <v>108</v>
      </c>
      <c r="C207" s="1" t="s">
        <v>34</v>
      </c>
      <c r="D207" s="9">
        <v>620.2</v>
      </c>
      <c r="E207" s="1">
        <v>80800</v>
      </c>
      <c r="F207" s="3">
        <f t="shared" si="9"/>
        <v>130.28055465978716</v>
      </c>
    </row>
    <row r="208" spans="1:6" ht="12.75">
      <c r="A208" s="2"/>
      <c r="B208" s="2" t="s">
        <v>39</v>
      </c>
      <c r="C208" s="1" t="s">
        <v>34</v>
      </c>
      <c r="D208" s="9">
        <v>693</v>
      </c>
      <c r="E208" s="1">
        <v>211000</v>
      </c>
      <c r="F208" s="3">
        <f t="shared" si="9"/>
        <v>304.4733044733045</v>
      </c>
    </row>
    <row r="209" spans="1:6" ht="12.75">
      <c r="A209" s="2" t="s">
        <v>201</v>
      </c>
      <c r="B209" s="2" t="s">
        <v>108</v>
      </c>
      <c r="C209" s="1" t="s">
        <v>34</v>
      </c>
      <c r="D209" s="9">
        <v>635.6</v>
      </c>
      <c r="E209" s="1">
        <v>102000</v>
      </c>
      <c r="F209" s="3">
        <f t="shared" si="9"/>
        <v>160.4782882315922</v>
      </c>
    </row>
    <row r="210" spans="1:6" ht="12.75">
      <c r="A210" s="2"/>
      <c r="B210" s="2" t="s">
        <v>39</v>
      </c>
      <c r="C210" s="1" t="s">
        <v>34</v>
      </c>
      <c r="D210" s="9">
        <v>685.8</v>
      </c>
      <c r="E210" s="1">
        <v>211000</v>
      </c>
      <c r="F210" s="3">
        <f t="shared" si="9"/>
        <v>307.6698745990085</v>
      </c>
    </row>
    <row r="211" spans="1:6" ht="12.75">
      <c r="A211" s="2" t="s">
        <v>202</v>
      </c>
      <c r="B211" s="2" t="s">
        <v>108</v>
      </c>
      <c r="C211" s="1" t="s">
        <v>34</v>
      </c>
      <c r="D211" s="9">
        <v>678.1</v>
      </c>
      <c r="E211" s="1">
        <v>60000</v>
      </c>
      <c r="F211" s="3">
        <f t="shared" si="9"/>
        <v>88.48252470137147</v>
      </c>
    </row>
    <row r="212" spans="1:6" ht="12.75">
      <c r="A212" s="2"/>
      <c r="B212" s="2" t="s">
        <v>39</v>
      </c>
      <c r="C212" s="1" t="s">
        <v>34</v>
      </c>
      <c r="D212" s="9">
        <v>463.4</v>
      </c>
      <c r="E212" s="1">
        <v>224000</v>
      </c>
      <c r="F212" s="3">
        <f t="shared" si="9"/>
        <v>483.38368580060427</v>
      </c>
    </row>
    <row r="213" spans="1:6" ht="12.75">
      <c r="A213" s="2" t="s">
        <v>203</v>
      </c>
      <c r="B213" s="2" t="s">
        <v>39</v>
      </c>
      <c r="C213" s="1" t="s">
        <v>34</v>
      </c>
      <c r="D213" s="9">
        <f>543+17.1</f>
        <v>560.1</v>
      </c>
      <c r="E213" s="1">
        <v>223600</v>
      </c>
      <c r="F213" s="3">
        <f t="shared" si="9"/>
        <v>399.21442599535794</v>
      </c>
    </row>
    <row r="214" spans="1:6" ht="12.75">
      <c r="A214" s="2" t="s">
        <v>204</v>
      </c>
      <c r="B214" s="2" t="s">
        <v>39</v>
      </c>
      <c r="C214" s="1" t="s">
        <v>34</v>
      </c>
      <c r="D214" s="9">
        <v>488.2</v>
      </c>
      <c r="E214" s="1">
        <v>185300</v>
      </c>
      <c r="F214" s="3">
        <f t="shared" si="9"/>
        <v>379.5575583777141</v>
      </c>
    </row>
    <row r="215" spans="1:6" ht="12.75">
      <c r="A215" s="2" t="s">
        <v>205</v>
      </c>
      <c r="B215" s="2" t="s">
        <v>39</v>
      </c>
      <c r="C215" s="1" t="s">
        <v>34</v>
      </c>
      <c r="D215" s="9">
        <v>769.9</v>
      </c>
      <c r="E215" s="1">
        <v>185000</v>
      </c>
      <c r="F215" s="3">
        <f t="shared" si="9"/>
        <v>240.2909468762177</v>
      </c>
    </row>
    <row r="216" spans="1:6" ht="12.75">
      <c r="A216" s="2" t="s">
        <v>206</v>
      </c>
      <c r="B216" s="2" t="s">
        <v>39</v>
      </c>
      <c r="C216" s="1" t="s">
        <v>34</v>
      </c>
      <c r="D216" s="9">
        <v>237.6</v>
      </c>
      <c r="E216" s="1">
        <v>126500</v>
      </c>
      <c r="F216" s="3">
        <f t="shared" si="9"/>
        <v>532.4074074074074</v>
      </c>
    </row>
    <row r="217" spans="1:6" ht="12.75">
      <c r="A217" s="2" t="s">
        <v>207</v>
      </c>
      <c r="B217" s="2" t="s">
        <v>39</v>
      </c>
      <c r="C217" s="1" t="s">
        <v>34</v>
      </c>
      <c r="D217" s="9">
        <v>845.4</v>
      </c>
      <c r="E217" s="1">
        <v>296000</v>
      </c>
      <c r="F217" s="3">
        <f t="shared" si="9"/>
        <v>350.13011592145733</v>
      </c>
    </row>
    <row r="218" spans="1:6" ht="12.75">
      <c r="A218" s="2" t="s">
        <v>208</v>
      </c>
      <c r="B218" s="2" t="s">
        <v>39</v>
      </c>
      <c r="C218" s="1" t="s">
        <v>34</v>
      </c>
      <c r="D218" s="9">
        <v>685.4</v>
      </c>
      <c r="E218" s="1">
        <v>296000</v>
      </c>
      <c r="F218" s="3">
        <f t="shared" si="9"/>
        <v>431.86460461044646</v>
      </c>
    </row>
  </sheetData>
  <mergeCells count="6">
    <mergeCell ref="A154:A155"/>
    <mergeCell ref="A158:A159"/>
    <mergeCell ref="A165:A166"/>
    <mergeCell ref="D4:D5"/>
    <mergeCell ref="B4:B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2012-05-21T09:32:16Z</cp:lastPrinted>
  <dcterms:created xsi:type="dcterms:W3CDTF">1996-10-08T23:32:33Z</dcterms:created>
  <dcterms:modified xsi:type="dcterms:W3CDTF">2012-06-06T05:57:21Z</dcterms:modified>
  <cp:category/>
  <cp:version/>
  <cp:contentType/>
  <cp:contentStatus/>
</cp:coreProperties>
</file>