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МИНГ 15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<sst xmlns="http://schemas.openxmlformats.org/spreadsheetml/2006/main" count="56" uniqueCount="52">
  <si>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Мингажева 158</t>
  </si>
  <si>
    <t>Пионерская 129/131</t>
  </si>
  <si>
    <t>Пионерская 133</t>
  </si>
  <si>
    <t>Пионерская 148/150</t>
  </si>
  <si>
    <t>всего</t>
  </si>
  <si>
    <t>с 01.01.2012</t>
  </si>
  <si>
    <t>с 01.07.2012</t>
  </si>
  <si>
    <t>Статьи доходов</t>
  </si>
  <si>
    <t>Сумма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</si>
  <si>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</si>
  <si>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</si>
  <si>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</si>
  <si>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</si>
  <si>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</si>
  <si>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</si>
  <si>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</si>
  <si>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</si>
  <si>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</si>
  <si>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</si>
  <si>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</si>
  <si>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</si>
  <si>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</si>
  <si>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</si>
  <si>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</si>
  <si>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</si>
  <si>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</si>
  <si>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</si>
  <si>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</si>
  <si>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</si>
  <si>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</si>
  <si>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</si>
  <si>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</si>
  <si>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</si>
  <si>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</si>
  <si>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</si>
  <si>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</si>
  <si>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</si>
  <si>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</si>
  <si>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</si>
  <si>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</si>
  <si>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</si>
  <si>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</si>
  <si>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</si>
  <si>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</si>
  <si>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</si>
  <si>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</si>
  <si>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</si>
  <si>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</si>
  <si>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Установка теплосчетчика</t>
  </si>
  <si>
    <t>Сумма,руб.</t>
  </si>
  <si>
    <t>Прочие расходы</t>
  </si>
  <si>
    <t>резерв на 2013 год для выполнения работ по благоустройству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</si>
</sst>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9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D33" sqref="D33"/>
    </sheetView>
  </sheetViews>
  <sheetFormatPr defaultColWidth="32.875" defaultRowHeight="12.75"/>
  <cols>
    <col min="1" max="1" width="54.875" style="0" customWidth="1"/>
    <col min="2" max="2" width="15.125" style="14" customWidth="1"/>
    <col min="3" max="3" width="15.75390625" style="14" customWidth="1"/>
    <col min="4" max="4" width="13.875" style="14" customWidth="1"/>
    <col min="5" max="13" width="20.00390625" style="0" hidden="1" customWidth="1"/>
    <col min="14" max="16384" width="32.875" style="13" customWidth="1"/>
  </cols>
  <sheetData>
    <row r="1" ht="12.75">
      <c r="A1" s="18"/>
    </row>
    <row r="2" ht="12.75">
      <c r="A2" s="19" t="s">
        <v>45</v>
      </c>
    </row>
    <row r="3" ht="12.75">
      <c r="A3" s="20" t="s">
        <v>46</v>
      </c>
    </row>
    <row r="4" ht="12.75">
      <c r="A4" s="21"/>
    </row>
    <row r="5" spans="1:11" ht="13.5" customHeight="1">
      <c r="A5" s="6"/>
      <c r="B5" s="23" t="s">
        <v>0</v>
      </c>
      <c r="C5" s="23"/>
      <c r="D5" s="23"/>
      <c r="E5" t="s">
        <v>1</v>
      </c>
      <c r="H5" t="s">
        <v>2</v>
      </c>
      <c r="K5" t="s">
        <v>3</v>
      </c>
    </row>
    <row r="6" spans="1:11" ht="12.75">
      <c r="A6" s="6"/>
      <c r="B6" s="12" t="s">
        <v>4</v>
      </c>
      <c r="C6" s="12" t="s">
        <v>5</v>
      </c>
      <c r="D6" s="12" t="s">
        <v>6</v>
      </c>
      <c r="E6">
        <v>55394.76</v>
      </c>
      <c r="H6">
        <v>68085.6</v>
      </c>
      <c r="K6">
        <v>85135.8</v>
      </c>
    </row>
    <row r="7" spans="1:11" ht="12.75">
      <c r="A7" s="5" t="s">
        <v>7</v>
      </c>
      <c r="B7" s="24" t="s">
        <v>49</v>
      </c>
      <c r="C7" s="24" t="s">
        <v>49</v>
      </c>
      <c r="D7" s="24" t="s">
        <v>49</v>
      </c>
      <c r="E7" t="s">
        <v>8</v>
      </c>
      <c r="H7" t="s">
        <v>8</v>
      </c>
      <c r="K7" t="s">
        <v>8</v>
      </c>
    </row>
    <row r="8" spans="1:13" ht="12.75">
      <c r="A8" s="7" t="s">
        <v>9</v>
      </c>
      <c r="B8" s="25">
        <v>1482849.7992000002</v>
      </c>
      <c r="C8" s="25">
        <v>706118.952</v>
      </c>
      <c r="D8" s="25">
        <v>776730.8472000001</v>
      </c>
      <c r="E8" s="1" t="e">
        <f>F8+G8</f>
        <v>#REF!</v>
      </c>
      <c r="F8" s="1" t="e">
        <f>#REF!*#REF!*6</f>
        <v>#REF!</v>
      </c>
      <c r="G8" s="1" t="e">
        <f>F8*1.1</f>
        <v>#REF!</v>
      </c>
      <c r="H8" s="1" t="e">
        <f>I8+J8</f>
        <v>#REF!</v>
      </c>
      <c r="I8" s="1" t="e">
        <f>#REF!*#REF!*6</f>
        <v>#REF!</v>
      </c>
      <c r="J8" s="1" t="e">
        <f>I8*1.1</f>
        <v>#REF!</v>
      </c>
      <c r="K8" s="1" t="e">
        <f>L8+M8</f>
        <v>#REF!</v>
      </c>
      <c r="L8" s="1" t="e">
        <f>#REF!*#REF!*6</f>
        <v>#REF!</v>
      </c>
      <c r="M8" s="1" t="e">
        <f>L8*1.1</f>
        <v>#REF!</v>
      </c>
    </row>
    <row r="9" spans="1:13" ht="12.75">
      <c r="A9" s="7" t="s">
        <v>47</v>
      </c>
      <c r="B9" s="25">
        <v>1950328.6329861544</v>
      </c>
      <c r="C9" s="25">
        <v>939858.3688930771</v>
      </c>
      <c r="D9" s="25">
        <v>1010470.264093077</v>
      </c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5" t="s">
        <v>10</v>
      </c>
      <c r="B10" s="26"/>
      <c r="C10" s="26"/>
      <c r="D10" s="26"/>
      <c r="E10" s="2">
        <v>-82451.56951344296</v>
      </c>
      <c r="F10" s="2"/>
      <c r="G10" s="2"/>
      <c r="H10" s="2">
        <v>-70653.87789512202</v>
      </c>
      <c r="I10" s="2"/>
      <c r="J10" s="2"/>
      <c r="K10" s="2">
        <v>-176456.82027947775</v>
      </c>
      <c r="L10" s="2"/>
      <c r="M10" s="2"/>
    </row>
    <row r="11" spans="1:13" ht="12.75">
      <c r="A11" s="7" t="s">
        <v>11</v>
      </c>
      <c r="B11" s="25">
        <v>467478.83378615405</v>
      </c>
      <c r="C11" s="25">
        <v>233739.41689307702</v>
      </c>
      <c r="D11" s="25">
        <v>233739.41689307702</v>
      </c>
      <c r="E11" s="1">
        <f>E10</f>
        <v>-82451.56951344296</v>
      </c>
      <c r="F11" s="1"/>
      <c r="G11" s="1"/>
      <c r="H11" s="1">
        <f>H10</f>
        <v>-70653.87789512202</v>
      </c>
      <c r="I11" s="1"/>
      <c r="J11" s="1"/>
      <c r="K11" s="1">
        <f>K10</f>
        <v>-176456.82027947775</v>
      </c>
      <c r="L11" s="1"/>
      <c r="M11" s="1"/>
    </row>
    <row r="12" spans="1:13" ht="12.75">
      <c r="A12" s="5" t="s">
        <v>12</v>
      </c>
      <c r="B12" s="25">
        <v>731027.51</v>
      </c>
      <c r="C12" s="25">
        <v>364878.16000000003</v>
      </c>
      <c r="D12" s="25">
        <v>366149.35000000003</v>
      </c>
      <c r="E12" s="1" t="e">
        <f>#REF!+#REF!+#REF!+E13+E14+#REF!+#REF!+E15+E16+E17+#REF!+E18+#REF!+#REF!</f>
        <v>#REF!</v>
      </c>
      <c r="F12" s="1" t="e">
        <f>#REF!+#REF!+#REF!+F13+F14+#REF!+#REF!+F15+F16+F17+#REF!+F18+#REF!+#REF!</f>
        <v>#REF!</v>
      </c>
      <c r="G12" s="1" t="e">
        <f>#REF!+#REF!+#REF!+G13+G14+#REF!+#REF!+G15+G16+G17+#REF!+G18+#REF!+#REF!</f>
        <v>#REF!</v>
      </c>
      <c r="H12" s="1" t="e">
        <f>#REF!+#REF!+#REF!+H13+H14+#REF!+#REF!+H15+H16+H17+#REF!+H18+#REF!+#REF!</f>
        <v>#REF!</v>
      </c>
      <c r="I12" s="1" t="e">
        <f>#REF!+#REF!+#REF!+I13+I14+#REF!+#REF!+I15+I16+I17+#REF!+I18+#REF!+#REF!</f>
        <v>#REF!</v>
      </c>
      <c r="J12" s="1" t="e">
        <f>#REF!+#REF!+#REF!+J13+J14+#REF!+#REF!+J15+J16+J17+#REF!+J18+#REF!+#REF!</f>
        <v>#REF!</v>
      </c>
      <c r="K12" s="1" t="e">
        <f>#REF!+#REF!+#REF!+K13+K14+#REF!+#REF!+K15+K16+K17+#REF!+K18+#REF!+#REF!</f>
        <v>#REF!</v>
      </c>
      <c r="L12" s="1" t="e">
        <f>#REF!+#REF!+#REF!+L13+L14+#REF!+#REF!+L15+L16+L17+#REF!+L18+#REF!+#REF!</f>
        <v>#REF!</v>
      </c>
      <c r="M12" s="1" t="e">
        <f>#REF!+#REF!+#REF!+M13+M14+#REF!+#REF!+M15+M16+M17+#REF!+M18+#REF!+#REF!</f>
        <v>#REF!</v>
      </c>
    </row>
    <row r="13" spans="1:13" ht="12.75">
      <c r="A13" s="7" t="s">
        <v>13</v>
      </c>
      <c r="B13" s="25">
        <v>298538.44</v>
      </c>
      <c r="C13" s="25">
        <v>149269.22</v>
      </c>
      <c r="D13" s="25">
        <v>149269.22</v>
      </c>
      <c r="E13" s="1" t="e">
        <f>#REF!+#REF!+#REF!</f>
        <v>#REF!</v>
      </c>
      <c r="F13" s="1" t="e">
        <f>#REF!+#REF!+#REF!</f>
        <v>#REF!</v>
      </c>
      <c r="G13" s="1" t="e">
        <f>#REF!+#REF!+#REF!</f>
        <v>#REF!</v>
      </c>
      <c r="H13" s="1" t="e">
        <f>#REF!+#REF!+#REF!</f>
        <v>#REF!</v>
      </c>
      <c r="I13" s="1" t="e">
        <f>#REF!+#REF!+#REF!</f>
        <v>#REF!</v>
      </c>
      <c r="J13" s="1" t="e">
        <f>#REF!+#REF!+#REF!</f>
        <v>#REF!</v>
      </c>
      <c r="K13" s="1" t="e">
        <f>#REF!+#REF!+#REF!</f>
        <v>#REF!</v>
      </c>
      <c r="L13" s="1" t="e">
        <f>#REF!+#REF!+#REF!</f>
        <v>#REF!</v>
      </c>
      <c r="M13" s="1" t="e">
        <f>#REF!+#REF!+#REF!</f>
        <v>#REF!</v>
      </c>
    </row>
    <row r="14" spans="1:13" ht="12.75">
      <c r="A14" s="7" t="s">
        <v>14</v>
      </c>
      <c r="B14" s="25">
        <v>600</v>
      </c>
      <c r="C14" s="25">
        <v>300</v>
      </c>
      <c r="D14" s="25">
        <v>300</v>
      </c>
      <c r="E14" s="1">
        <v>1502.01</v>
      </c>
      <c r="F14" s="1"/>
      <c r="G14" s="1">
        <v>1502.01</v>
      </c>
      <c r="H14" s="1">
        <v>1792.98</v>
      </c>
      <c r="I14" s="1"/>
      <c r="J14" s="1">
        <v>1792.98</v>
      </c>
      <c r="K14" s="1">
        <v>2500.73</v>
      </c>
      <c r="L14" s="1">
        <v>2500.73</v>
      </c>
      <c r="M14" s="1"/>
    </row>
    <row r="15" spans="1:13" ht="12.75">
      <c r="A15" s="7" t="s">
        <v>15</v>
      </c>
      <c r="B15" s="25">
        <v>134857.88</v>
      </c>
      <c r="C15" s="25">
        <v>67428.94</v>
      </c>
      <c r="D15" s="25">
        <v>67428.94</v>
      </c>
      <c r="E15" s="1" t="e">
        <f>#REF!+#REF!+#REF!+#REF!</f>
        <v>#REF!</v>
      </c>
      <c r="F15" s="1" t="e">
        <f>#REF!+#REF!+#REF!+#REF!</f>
        <v>#REF!</v>
      </c>
      <c r="G15" s="1" t="e">
        <f>#REF!+#REF!+#REF!+#REF!</f>
        <v>#REF!</v>
      </c>
      <c r="H15" s="1" t="e">
        <f>#REF!+#REF!+#REF!+#REF!</f>
        <v>#REF!</v>
      </c>
      <c r="I15" s="1" t="e">
        <f>#REF!+#REF!+#REF!+#REF!</f>
        <v>#REF!</v>
      </c>
      <c r="J15" s="1" t="e">
        <f>#REF!+#REF!+#REF!+#REF!</f>
        <v>#REF!</v>
      </c>
      <c r="K15" s="1" t="e">
        <f>#REF!+#REF!+#REF!+#REF!</f>
        <v>#REF!</v>
      </c>
      <c r="L15" s="1" t="e">
        <f>#REF!+#REF!+#REF!+#REF!</f>
        <v>#REF!</v>
      </c>
      <c r="M15" s="1" t="e">
        <f>#REF!+#REF!+#REF!+#REF!</f>
        <v>#REF!</v>
      </c>
    </row>
    <row r="16" spans="1:13" ht="12.75">
      <c r="A16" s="7" t="s">
        <v>16</v>
      </c>
      <c r="B16" s="25">
        <v>45760</v>
      </c>
      <c r="C16" s="25">
        <v>22880</v>
      </c>
      <c r="D16" s="25">
        <v>22880</v>
      </c>
      <c r="E16" s="1" t="e">
        <f>#REF!+#REF!</f>
        <v>#REF!</v>
      </c>
      <c r="F16" s="1"/>
      <c r="G16" s="1"/>
      <c r="H16" s="1" t="e">
        <f>#REF!+#REF!</f>
        <v>#REF!</v>
      </c>
      <c r="I16" s="1"/>
      <c r="J16" s="1"/>
      <c r="K16" s="1" t="e">
        <f>#REF!+#REF!</f>
        <v>#REF!</v>
      </c>
      <c r="L16" s="1"/>
      <c r="M16" s="1"/>
    </row>
    <row r="17" spans="1:13" ht="12.75">
      <c r="A17" s="7" t="s">
        <v>17</v>
      </c>
      <c r="B17" s="25">
        <v>100000</v>
      </c>
      <c r="C17" s="25">
        <v>50000</v>
      </c>
      <c r="D17" s="25">
        <v>50000</v>
      </c>
      <c r="E17" s="1" t="e">
        <f>#REF!+#REF!</f>
        <v>#REF!</v>
      </c>
      <c r="F17" s="1"/>
      <c r="G17" s="1"/>
      <c r="H17" s="1" t="e">
        <f>#REF!+#REF!</f>
        <v>#REF!</v>
      </c>
      <c r="I17" s="1"/>
      <c r="J17" s="1"/>
      <c r="K17" s="1" t="e">
        <f>#REF!+#REF!</f>
        <v>#REF!</v>
      </c>
      <c r="L17" s="1"/>
      <c r="M17" s="1"/>
    </row>
    <row r="18" spans="1:13" ht="12.75">
      <c r="A18" s="7" t="s">
        <v>18</v>
      </c>
      <c r="B18" s="25">
        <v>1271.19</v>
      </c>
      <c r="C18" s="25">
        <v>0</v>
      </c>
      <c r="D18" s="25">
        <v>1271.19</v>
      </c>
      <c r="E18" s="1" t="e">
        <f>#REF!+#REF!+#REF!</f>
        <v>#REF!</v>
      </c>
      <c r="F18" s="1"/>
      <c r="G18" s="1"/>
      <c r="H18" s="1" t="e">
        <f>#REF!+#REF!+#REF!</f>
        <v>#REF!</v>
      </c>
      <c r="I18" s="1"/>
      <c r="J18" s="1"/>
      <c r="K18" s="1" t="e">
        <f>#REF!+#REF!+#REF!</f>
        <v>#REF!</v>
      </c>
      <c r="L18" s="1"/>
      <c r="M18" s="1"/>
    </row>
    <row r="19" spans="1:13" ht="12.75">
      <c r="A19" s="22" t="s">
        <v>48</v>
      </c>
      <c r="B19" s="25">
        <v>150000</v>
      </c>
      <c r="C19" s="25">
        <v>75000</v>
      </c>
      <c r="D19" s="25">
        <v>75000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24.75" customHeight="1">
      <c r="A20" s="8" t="s">
        <v>19</v>
      </c>
      <c r="B20" s="25">
        <v>60901.30710043613</v>
      </c>
      <c r="C20" s="25">
        <v>29000.89666510054</v>
      </c>
      <c r="D20" s="25">
        <v>31900.41043533559</v>
      </c>
      <c r="E20" s="1" t="e">
        <f>#REF!+#REF!</f>
        <v>#REF!</v>
      </c>
      <c r="F20" s="1" t="e">
        <f>#REF!+#REF!</f>
        <v>#REF!</v>
      </c>
      <c r="G20" s="1" t="e">
        <f>#REF!+#REF!</f>
        <v>#REF!</v>
      </c>
      <c r="H20" s="1" t="e">
        <f>#REF!+#REF!</f>
        <v>#REF!</v>
      </c>
      <c r="I20" s="1" t="e">
        <f>#REF!+#REF!</f>
        <v>#REF!</v>
      </c>
      <c r="J20" s="1" t="e">
        <f>#REF!+#REF!</f>
        <v>#REF!</v>
      </c>
      <c r="K20" s="1" t="e">
        <f>#REF!+#REF!</f>
        <v>#REF!</v>
      </c>
      <c r="L20" s="1" t="e">
        <f>#REF!+#REF!</f>
        <v>#REF!</v>
      </c>
      <c r="M20" s="1" t="e">
        <f>#REF!+#REF!</f>
        <v>#REF!</v>
      </c>
    </row>
    <row r="21" spans="1:13" s="1" customFormat="1" ht="25.5">
      <c r="A21" s="11" t="s">
        <v>20</v>
      </c>
      <c r="B21" s="25">
        <v>425415.5400133678</v>
      </c>
      <c r="C21" s="25">
        <v>205395.77807303227</v>
      </c>
      <c r="D21" s="25">
        <v>220019.7619403355</v>
      </c>
      <c r="E21" s="1" t="e">
        <f>E22+E27</f>
        <v>#REF!</v>
      </c>
      <c r="F21" s="1" t="e">
        <f>F22+F27</f>
        <v>#REF!</v>
      </c>
      <c r="G21" s="1" t="e">
        <f>G22+G27</f>
        <v>#REF!</v>
      </c>
      <c r="H21" s="1" t="e">
        <f>H22+H27</f>
        <v>#REF!</v>
      </c>
      <c r="I21" s="1" t="e">
        <f>I22+I27</f>
        <v>#REF!</v>
      </c>
      <c r="J21" s="1" t="e">
        <f>J22+J27</f>
        <v>#REF!</v>
      </c>
      <c r="K21" s="1" t="e">
        <f>K22+K27</f>
        <v>#REF!</v>
      </c>
      <c r="L21" s="1" t="e">
        <f>L22+L27</f>
        <v>#REF!</v>
      </c>
      <c r="M21" s="1" t="e">
        <f>M22+M27</f>
        <v>#REF!</v>
      </c>
    </row>
    <row r="22" spans="1:13" s="1" customFormat="1" ht="12.75">
      <c r="A22" s="3" t="s">
        <v>21</v>
      </c>
      <c r="B22" s="25">
        <v>182198.51056000002</v>
      </c>
      <c r="C22" s="25">
        <v>89578.145</v>
      </c>
      <c r="D22" s="25">
        <v>92620.36556</v>
      </c>
      <c r="E22" s="1" t="e">
        <f>E23+E24+E25+#REF!+E26</f>
        <v>#REF!</v>
      </c>
      <c r="F22" s="1" t="e">
        <f>F23+F24+F25+#REF!+F26</f>
        <v>#REF!</v>
      </c>
      <c r="G22" s="1" t="e">
        <f>G23+G24+G25+#REF!+G26</f>
        <v>#REF!</v>
      </c>
      <c r="H22" s="1" t="e">
        <f>H23+H24+H25+#REF!+H26</f>
        <v>#REF!</v>
      </c>
      <c r="I22" s="1" t="e">
        <f>I23+I24+I25+#REF!+I26</f>
        <v>#REF!</v>
      </c>
      <c r="J22" s="1" t="e">
        <f>J23+J24+J25+#REF!+J26</f>
        <v>#REF!</v>
      </c>
      <c r="K22" s="1" t="e">
        <f>K23+K24+K25+#REF!+K26</f>
        <v>#REF!</v>
      </c>
      <c r="L22" s="1" t="e">
        <f>L23+L24+L25+#REF!+L26</f>
        <v>#REF!</v>
      </c>
      <c r="M22" s="1" t="e">
        <f>M23+M24+M25+#REF!+M26</f>
        <v>#REF!</v>
      </c>
    </row>
    <row r="23" spans="1:13" s="1" customFormat="1" ht="11.25" customHeight="1">
      <c r="A23" s="9" t="s">
        <v>22</v>
      </c>
      <c r="B23" s="25">
        <v>53192.0025</v>
      </c>
      <c r="C23" s="25">
        <v>25329.525</v>
      </c>
      <c r="D23" s="25">
        <v>27862.477500000008</v>
      </c>
      <c r="E23" s="1" t="e">
        <f>#REF!*#REF!*#REF!/12*#REF!</f>
        <v>#REF!</v>
      </c>
      <c r="F23" s="1" t="e">
        <f>#REF!*#REF!*#REF!/12*6</f>
        <v>#REF!</v>
      </c>
      <c r="G23" s="1" t="e">
        <f>#REF!*#REF!*#REF!/12*6</f>
        <v>#REF!</v>
      </c>
      <c r="H23" s="1" t="e">
        <f>#REF!*#REF!*#REF!/12*#REF!</f>
        <v>#REF!</v>
      </c>
      <c r="I23" s="1" t="e">
        <f>#REF!*#REF!*#REF!/12*6</f>
        <v>#REF!</v>
      </c>
      <c r="J23" s="1" t="e">
        <f>#REF!*#REF!*#REF!/12*6</f>
        <v>#REF!</v>
      </c>
      <c r="K23" s="1" t="e">
        <f>#REF!*#REF!*#REF!/12*#REF!</f>
        <v>#REF!</v>
      </c>
      <c r="L23" s="1" t="e">
        <f>#REF!*#REF!*#REF!/12*6</f>
        <v>#REF!</v>
      </c>
      <c r="M23" s="1" t="e">
        <f>#REF!*#REF!*#REF!/12*6</f>
        <v>#REF!</v>
      </c>
    </row>
    <row r="24" spans="1:13" s="1" customFormat="1" ht="12.75">
      <c r="A24" s="9" t="s">
        <v>23</v>
      </c>
      <c r="B24" s="25">
        <v>11431.330559999999</v>
      </c>
      <c r="C24" s="25">
        <v>5541.12</v>
      </c>
      <c r="D24" s="25">
        <v>5890.2105599999995</v>
      </c>
      <c r="E24" s="1" t="e">
        <f>#REF!+#REF!</f>
        <v>#REF!</v>
      </c>
      <c r="F24" s="1" t="e">
        <f>#REF!+#REF!</f>
        <v>#REF!</v>
      </c>
      <c r="G24" s="1" t="e">
        <f>#REF!+#REF!</f>
        <v>#REF!</v>
      </c>
      <c r="H24" s="1" t="e">
        <f>#REF!+#REF!</f>
        <v>#REF!</v>
      </c>
      <c r="I24" s="1" t="e">
        <f>#REF!+#REF!</f>
        <v>#REF!</v>
      </c>
      <c r="J24" s="1" t="e">
        <f>#REF!+#REF!</f>
        <v>#REF!</v>
      </c>
      <c r="K24" s="1" t="e">
        <f>#REF!+#REF!</f>
        <v>#REF!</v>
      </c>
      <c r="L24" s="1" t="e">
        <f>#REF!+#REF!</f>
        <v>#REF!</v>
      </c>
      <c r="M24" s="1" t="e">
        <f>#REF!+#REF!</f>
        <v>#REF!</v>
      </c>
    </row>
    <row r="25" spans="1:13" s="1" customFormat="1" ht="12.75">
      <c r="A25" s="9" t="s">
        <v>24</v>
      </c>
      <c r="B25" s="25">
        <v>5245.1775</v>
      </c>
      <c r="C25" s="25">
        <v>2542.5</v>
      </c>
      <c r="D25" s="25">
        <v>2702.6775</v>
      </c>
      <c r="E25" s="1" t="e">
        <f>#REF!+#REF!</f>
        <v>#REF!</v>
      </c>
      <c r="F25" s="1" t="e">
        <f>#REF!+#REF!</f>
        <v>#REF!</v>
      </c>
      <c r="G25" s="1" t="e">
        <f>#REF!+#REF!</f>
        <v>#REF!</v>
      </c>
      <c r="H25" s="1" t="e">
        <f>#REF!+#REF!</f>
        <v>#REF!</v>
      </c>
      <c r="K25" s="1" t="e">
        <f>#REF!+#REF!</f>
        <v>#REF!</v>
      </c>
      <c r="L25" s="1" t="e">
        <f>#REF!+#REF!</f>
        <v>#REF!</v>
      </c>
      <c r="M25" s="1" t="e">
        <f>#REF!+#REF!</f>
        <v>#REF!</v>
      </c>
    </row>
    <row r="26" spans="1:11" ht="12.75">
      <c r="A26" s="7" t="s">
        <v>25</v>
      </c>
      <c r="B26" s="25">
        <v>112330</v>
      </c>
      <c r="C26" s="25">
        <v>56165</v>
      </c>
      <c r="D26" s="25">
        <v>56165</v>
      </c>
      <c r="E26" t="e">
        <f>#REF!+#REF!+#REF!+#REF!+#REF!+#REF!</f>
        <v>#REF!</v>
      </c>
      <c r="H26" t="e">
        <f>#REF!+#REF!+#REF!+#REF!+#REF!+#REF!</f>
        <v>#REF!</v>
      </c>
      <c r="K26" t="e">
        <f>#REF!+#REF!+#REF!+#REF!+#REF!+#REF!</f>
        <v>#REF!</v>
      </c>
    </row>
    <row r="27" spans="1:13" s="1" customFormat="1" ht="12.75">
      <c r="A27" s="3" t="s">
        <v>26</v>
      </c>
      <c r="B27" s="25">
        <v>243217.02945336778</v>
      </c>
      <c r="C27" s="25">
        <v>115817.63307303225</v>
      </c>
      <c r="D27" s="25">
        <v>127399.39638033549</v>
      </c>
      <c r="E27" s="1" t="e">
        <f>E28+E29+E30+E31</f>
        <v>#REF!</v>
      </c>
      <c r="F27" s="1" t="e">
        <f>F28+F29+F30+F31</f>
        <v>#REF!</v>
      </c>
      <c r="G27" s="1" t="e">
        <f>G28+G29+G30+G31</f>
        <v>#REF!</v>
      </c>
      <c r="H27" s="1" t="e">
        <f>H28+H29+H30+H31</f>
        <v>#REF!</v>
      </c>
      <c r="I27" s="1" t="e">
        <f>I28+I29+I30+I31</f>
        <v>#REF!</v>
      </c>
      <c r="J27" s="1" t="e">
        <f>J28+J29+J30+J31</f>
        <v>#REF!</v>
      </c>
      <c r="K27" s="1" t="e">
        <f>K28+K29+K30+K31</f>
        <v>#REF!</v>
      </c>
      <c r="L27" s="1" t="e">
        <f>L28+L29+L30+L31</f>
        <v>#REF!</v>
      </c>
      <c r="M27" s="1" t="e">
        <f>M28+M29+M30+M31</f>
        <v>#REF!</v>
      </c>
    </row>
    <row r="28" spans="1:13" s="1" customFormat="1" ht="12.75">
      <c r="A28" s="9" t="s">
        <v>27</v>
      </c>
      <c r="B28" s="25">
        <v>72881.65747616041</v>
      </c>
      <c r="C28" s="25">
        <v>34705.551179124006</v>
      </c>
      <c r="D28" s="25">
        <v>38176.10629703641</v>
      </c>
      <c r="E28" s="1" t="e">
        <f>#REF!+#REF!</f>
        <v>#REF!</v>
      </c>
      <c r="F28" s="1" t="e">
        <f>#REF!+#REF!</f>
        <v>#REF!</v>
      </c>
      <c r="G28" s="1" t="e">
        <f>#REF!+#REF!</f>
        <v>#REF!</v>
      </c>
      <c r="H28" s="1" t="e">
        <f>#REF!+#REF!</f>
        <v>#REF!</v>
      </c>
      <c r="I28" s="1" t="e">
        <f>#REF!+#REF!</f>
        <v>#REF!</v>
      </c>
      <c r="J28" s="1" t="e">
        <f>#REF!+#REF!</f>
        <v>#REF!</v>
      </c>
      <c r="K28" s="1" t="e">
        <f>#REF!+#REF!</f>
        <v>#REF!</v>
      </c>
      <c r="L28" s="1" t="e">
        <f>#REF!+#REF!</f>
        <v>#REF!</v>
      </c>
      <c r="M28" s="1" t="e">
        <f>#REF!+#REF!</f>
        <v>#REF!</v>
      </c>
    </row>
    <row r="29" spans="1:11" s="1" customFormat="1" ht="12.75">
      <c r="A29" s="9" t="s">
        <v>28</v>
      </c>
      <c r="B29" s="25">
        <v>77667.75836346336</v>
      </c>
      <c r="C29" s="25">
        <v>36984.64683974445</v>
      </c>
      <c r="D29" s="25">
        <v>40683.1115237189</v>
      </c>
      <c r="E29" s="1" t="e">
        <f>#REF!+#REF!</f>
        <v>#REF!</v>
      </c>
      <c r="H29" s="1" t="e">
        <f>#REF!+#REF!</f>
        <v>#REF!</v>
      </c>
      <c r="K29" s="1" t="e">
        <f>#REF!+#REF!</f>
        <v>#REF!</v>
      </c>
    </row>
    <row r="30" spans="1:11" s="4" customFormat="1" ht="12.75">
      <c r="A30" s="10" t="s">
        <v>29</v>
      </c>
      <c r="B30" s="25">
        <v>66323.02961374399</v>
      </c>
      <c r="C30" s="25">
        <v>31582.3950541638</v>
      </c>
      <c r="D30" s="25">
        <v>34740.63455958018</v>
      </c>
      <c r="E30" s="4" t="e">
        <f>#REF!+#REF!</f>
        <v>#REF!</v>
      </c>
      <c r="H30" s="4" t="e">
        <f>#REF!+#REF!</f>
        <v>#REF!</v>
      </c>
      <c r="K30" s="4" t="e">
        <f>#REF!+#REF!</f>
        <v>#REF!</v>
      </c>
    </row>
    <row r="31" spans="1:13" s="4" customFormat="1" ht="13.5" customHeight="1">
      <c r="A31" s="10" t="s">
        <v>30</v>
      </c>
      <c r="B31" s="25">
        <v>26344.583999999995</v>
      </c>
      <c r="C31" s="25">
        <v>12545.039999999997</v>
      </c>
      <c r="D31" s="25">
        <v>13799.544</v>
      </c>
      <c r="E31" s="4" t="e">
        <f>#REF!*#REF!*#REF!</f>
        <v>#REF!</v>
      </c>
      <c r="F31" s="4" t="e">
        <f>#REF!*#REF!*6</f>
        <v>#REF!</v>
      </c>
      <c r="G31" s="4" t="e">
        <f>#REF!*#REF!*6</f>
        <v>#REF!</v>
      </c>
      <c r="H31" s="4" t="e">
        <f>#REF!*#REF!*#REF!</f>
        <v>#REF!</v>
      </c>
      <c r="I31" s="4" t="e">
        <f>#REF!*#REF!*6</f>
        <v>#REF!</v>
      </c>
      <c r="J31" s="4" t="e">
        <f>#REF!*#REF!*6</f>
        <v>#REF!</v>
      </c>
      <c r="K31" s="4" t="e">
        <f>#REF!*#REF!*#REF!</f>
        <v>#REF!</v>
      </c>
      <c r="L31" s="4" t="e">
        <f>#REF!*#REF!*6</f>
        <v>#REF!</v>
      </c>
      <c r="M31" s="4" t="e">
        <f>#REF!*#REF!*6</f>
        <v>#REF!</v>
      </c>
    </row>
    <row r="32" spans="1:13" s="1" customFormat="1" ht="12.75">
      <c r="A32" s="3" t="s">
        <v>31</v>
      </c>
      <c r="B32" s="25">
        <v>45338.876796541015</v>
      </c>
      <c r="C32" s="25">
        <v>21589.984661024984</v>
      </c>
      <c r="D32" s="25">
        <v>23748.89213551603</v>
      </c>
      <c r="E32" s="1" t="e">
        <f>((E20-#REF!)+E27)*(15.8%)</f>
        <v>#REF!</v>
      </c>
      <c r="F32" s="1" t="e">
        <f>((F20-#REF!)+F27)*(15.8%)</f>
        <v>#REF!</v>
      </c>
      <c r="G32" s="1" t="e">
        <f>((G20-#REF!)+G27)*(15.8%)</f>
        <v>#REF!</v>
      </c>
      <c r="H32" s="1" t="e">
        <f>((H20-#REF!)+H27)*(15.8%)</f>
        <v>#REF!</v>
      </c>
      <c r="I32" s="1" t="e">
        <f>((I20-#REF!)+I27)*(15.8%)</f>
        <v>#REF!</v>
      </c>
      <c r="J32" s="1" t="e">
        <f>((J20-#REF!)+J27)*(15.8%)</f>
        <v>#REF!</v>
      </c>
      <c r="K32" s="1" t="e">
        <f>((K20-#REF!)+K27)*(15.8%)</f>
        <v>#REF!</v>
      </c>
      <c r="L32" s="1" t="e">
        <f>((L20-#REF!)+L27)*(15.8%)</f>
        <v>#REF!</v>
      </c>
      <c r="M32" s="1" t="e">
        <f>((M20-#REF!)+M27)*(15.8%)</f>
        <v>#REF!</v>
      </c>
    </row>
    <row r="33" spans="1:13" s="1" customFormat="1" ht="25.5">
      <c r="A33" s="11" t="s">
        <v>32</v>
      </c>
      <c r="B33" s="25">
        <v>155824.89415322038</v>
      </c>
      <c r="C33" s="25">
        <v>74202.33054915257</v>
      </c>
      <c r="D33" s="25">
        <v>81622.56360406781</v>
      </c>
      <c r="E33" s="1" t="e">
        <f>SUM(#REF!)</f>
        <v>#REF!</v>
      </c>
      <c r="F33" s="1" t="e">
        <f>SUM(#REF!)</f>
        <v>#REF!</v>
      </c>
      <c r="G33" s="1" t="e">
        <f>SUM(#REF!)</f>
        <v>#REF!</v>
      </c>
      <c r="H33" s="1" t="e">
        <f>SUM(#REF!)</f>
        <v>#REF!</v>
      </c>
      <c r="I33" s="1" t="e">
        <f>SUM(#REF!)</f>
        <v>#REF!</v>
      </c>
      <c r="J33" s="1" t="e">
        <f>SUM(#REF!)</f>
        <v>#REF!</v>
      </c>
      <c r="K33" s="1" t="e">
        <f>SUM(#REF!)</f>
        <v>#REF!</v>
      </c>
      <c r="L33" s="1" t="e">
        <f>SUM(#REF!)</f>
        <v>#REF!</v>
      </c>
      <c r="M33" s="1" t="e">
        <f>SUM(#REF!)</f>
        <v>#REF!</v>
      </c>
    </row>
    <row r="34" spans="1:13" s="1" customFormat="1" ht="12.75">
      <c r="A34" s="3" t="s">
        <v>43</v>
      </c>
      <c r="B34" s="25">
        <v>1418508.1280635651</v>
      </c>
      <c r="C34" s="25">
        <v>695067.1499483103</v>
      </c>
      <c r="D34" s="25">
        <v>723440.978115255</v>
      </c>
      <c r="E34" s="1" t="e">
        <f>E12+E20+E21+E32+#REF!+#REF!+#REF!</f>
        <v>#REF!</v>
      </c>
      <c r="F34" s="1" t="e">
        <f>F12+F20+F21+F32+#REF!+#REF!+#REF!</f>
        <v>#REF!</v>
      </c>
      <c r="G34" s="1" t="e">
        <f>G12+G20+G21+G32+#REF!+#REF!+#REF!</f>
        <v>#REF!</v>
      </c>
      <c r="H34" s="1" t="e">
        <f>H12+H20+H21+H32+#REF!+#REF!+#REF!</f>
        <v>#REF!</v>
      </c>
      <c r="I34" s="1" t="e">
        <f>I12+I20+I21+I32+#REF!+#REF!+#REF!</f>
        <v>#REF!</v>
      </c>
      <c r="J34" s="1" t="e">
        <f>J12+J20+J21+J32+#REF!+#REF!+#REF!</f>
        <v>#REF!</v>
      </c>
      <c r="K34" s="1" t="e">
        <f>K12+K20+K21+K32+#REF!+#REF!+#REF!</f>
        <v>#REF!</v>
      </c>
      <c r="L34" s="1" t="e">
        <f>L12+L20+L21+L32+#REF!+#REF!+#REF!</f>
        <v>#REF!</v>
      </c>
      <c r="M34" s="1" t="e">
        <f>M12+M20+M21+M32+#REF!+#REF!+#REF!</f>
        <v>#REF!</v>
      </c>
    </row>
    <row r="35" spans="1:13" s="1" customFormat="1" ht="12.75">
      <c r="A35" s="3" t="s">
        <v>50</v>
      </c>
      <c r="B35" s="25">
        <v>20624.41854190695</v>
      </c>
      <c r="C35" s="25">
        <v>9905.669698449308</v>
      </c>
      <c r="D35" s="25">
        <v>10718.74884345765</v>
      </c>
      <c r="E35" s="1" t="e">
        <f>(E34-E12)*3%</f>
        <v>#REF!</v>
      </c>
      <c r="F35" s="1" t="e">
        <f>(F34-F12)*3%</f>
        <v>#REF!</v>
      </c>
      <c r="G35" s="1" t="e">
        <f>(G34-G12)*3%</f>
        <v>#REF!</v>
      </c>
      <c r="H35" s="1" t="e">
        <f>(H34-H12)*3%</f>
        <v>#REF!</v>
      </c>
      <c r="I35" s="1" t="e">
        <f>(I34-I12)*3%</f>
        <v>#REF!</v>
      </c>
      <c r="J35" s="1" t="e">
        <f>(J34-J12)*3%</f>
        <v>#REF!</v>
      </c>
      <c r="K35" s="1" t="e">
        <f>(K34-K12)*3%</f>
        <v>#REF!</v>
      </c>
      <c r="L35" s="1" t="e">
        <f>(L34-L12)*3%</f>
        <v>#REF!</v>
      </c>
      <c r="M35" s="1" t="e">
        <f>(M34-M12)*3%</f>
        <v>#REF!</v>
      </c>
    </row>
    <row r="36" spans="1:13" s="1" customFormat="1" ht="12.75">
      <c r="A36" s="3" t="s">
        <v>44</v>
      </c>
      <c r="B36" s="25">
        <v>1439132.546605472</v>
      </c>
      <c r="C36" s="25">
        <v>704972.8196467597</v>
      </c>
      <c r="D36" s="25">
        <v>734159.7269587127</v>
      </c>
      <c r="E36" s="1" t="e">
        <f aca="true" t="shared" si="0" ref="E36:M36">SUM(E34:E35)</f>
        <v>#REF!</v>
      </c>
      <c r="F36" s="1" t="e">
        <f t="shared" si="0"/>
        <v>#REF!</v>
      </c>
      <c r="G36" s="1" t="e">
        <f t="shared" si="0"/>
        <v>#REF!</v>
      </c>
      <c r="H36" s="1" t="e">
        <f t="shared" si="0"/>
        <v>#REF!</v>
      </c>
      <c r="I36" s="1" t="e">
        <f t="shared" si="0"/>
        <v>#REF!</v>
      </c>
      <c r="J36" s="1" t="e">
        <f t="shared" si="0"/>
        <v>#REF!</v>
      </c>
      <c r="K36" s="1" t="e">
        <f t="shared" si="0"/>
        <v>#REF!</v>
      </c>
      <c r="L36" s="1" t="e">
        <f t="shared" si="0"/>
        <v>#REF!</v>
      </c>
      <c r="M36" s="1" t="e">
        <f t="shared" si="0"/>
        <v>#REF!</v>
      </c>
    </row>
    <row r="37" spans="1:13" s="1" customFormat="1" ht="12.75" hidden="1">
      <c r="A37" s="3" t="s">
        <v>33</v>
      </c>
      <c r="B37" s="25">
        <v>259043.85838898495</v>
      </c>
      <c r="C37" s="25">
        <v>126895.10753641673</v>
      </c>
      <c r="D37" s="25">
        <v>132148.75085256828</v>
      </c>
      <c r="E37" s="1" t="e">
        <f aca="true" t="shared" si="1" ref="E37:M37">E36*0.18</f>
        <v>#REF!</v>
      </c>
      <c r="F37" s="1" t="e">
        <f t="shared" si="1"/>
        <v>#REF!</v>
      </c>
      <c r="G37" s="1" t="e">
        <f t="shared" si="1"/>
        <v>#REF!</v>
      </c>
      <c r="H37" s="1" t="e">
        <f t="shared" si="1"/>
        <v>#REF!</v>
      </c>
      <c r="I37" s="1" t="e">
        <f t="shared" si="1"/>
        <v>#REF!</v>
      </c>
      <c r="J37" s="1" t="e">
        <f t="shared" si="1"/>
        <v>#REF!</v>
      </c>
      <c r="K37" s="1" t="e">
        <f t="shared" si="1"/>
        <v>#REF!</v>
      </c>
      <c r="L37" s="1" t="e">
        <f t="shared" si="1"/>
        <v>#REF!</v>
      </c>
      <c r="M37" s="1" t="e">
        <f t="shared" si="1"/>
        <v>#REF!</v>
      </c>
    </row>
    <row r="38" spans="1:13" s="1" customFormat="1" ht="12.75">
      <c r="A38" s="3" t="s">
        <v>34</v>
      </c>
      <c r="B38" s="25">
        <v>1698176.404994457</v>
      </c>
      <c r="C38" s="25">
        <v>831867.9271831764</v>
      </c>
      <c r="D38" s="25">
        <v>866308.477811281</v>
      </c>
      <c r="E38" s="1" t="e">
        <f aca="true" t="shared" si="2" ref="E38:M38">SUM(E36:E37)</f>
        <v>#REF!</v>
      </c>
      <c r="F38" s="1" t="e">
        <f t="shared" si="2"/>
        <v>#REF!</v>
      </c>
      <c r="G38" s="1" t="e">
        <f t="shared" si="2"/>
        <v>#REF!</v>
      </c>
      <c r="H38" s="1" t="e">
        <f t="shared" si="2"/>
        <v>#REF!</v>
      </c>
      <c r="I38" s="1" t="e">
        <f t="shared" si="2"/>
        <v>#REF!</v>
      </c>
      <c r="J38" s="1" t="e">
        <f t="shared" si="2"/>
        <v>#REF!</v>
      </c>
      <c r="K38" s="1" t="e">
        <f t="shared" si="2"/>
        <v>#REF!</v>
      </c>
      <c r="L38" s="1" t="e">
        <f t="shared" si="2"/>
        <v>#REF!</v>
      </c>
      <c r="M38" s="1" t="e">
        <f t="shared" si="2"/>
        <v>#REF!</v>
      </c>
    </row>
    <row r="39" spans="1:4" s="1" customFormat="1" ht="12.75">
      <c r="A39" s="15" t="s">
        <v>35</v>
      </c>
      <c r="B39" s="16"/>
      <c r="C39" s="16">
        <v>17.02</v>
      </c>
      <c r="D39" s="16">
        <f>C39*1.1</f>
        <v>18.722</v>
      </c>
    </row>
    <row r="40" spans="2:4" s="1" customFormat="1" ht="12.75">
      <c r="B40" s="16"/>
      <c r="C40" s="16"/>
      <c r="D40" s="16"/>
    </row>
    <row r="42" ht="12.75">
      <c r="A42" t="s">
        <v>36</v>
      </c>
    </row>
    <row r="43" ht="12.75">
      <c r="A43" t="s">
        <v>37</v>
      </c>
    </row>
    <row r="45" ht="12.75">
      <c r="A45" t="s">
        <v>38</v>
      </c>
    </row>
    <row r="47" ht="12.75">
      <c r="A47" t="s">
        <v>39</v>
      </c>
    </row>
    <row r="50" spans="1:13" ht="12.75">
      <c r="A50" s="1" t="s">
        <v>51</v>
      </c>
      <c r="B50" s="17">
        <f>B9-B38</f>
        <v>252152.22799169738</v>
      </c>
      <c r="C50" s="17"/>
      <c r="D50" s="17"/>
      <c r="E50" s="4" t="e">
        <f>E8-E38</f>
        <v>#REF!</v>
      </c>
      <c r="F50" s="4" t="e">
        <f>F8-F38</f>
        <v>#REF!</v>
      </c>
      <c r="G50" s="4" t="e">
        <f>G8-G38</f>
        <v>#REF!</v>
      </c>
      <c r="H50" s="4" t="e">
        <f>H8-H38</f>
        <v>#REF!</v>
      </c>
      <c r="I50" s="4" t="e">
        <f>I8-I38</f>
        <v>#REF!</v>
      </c>
      <c r="J50" s="4" t="e">
        <f>J8-J38</f>
        <v>#REF!</v>
      </c>
      <c r="K50" s="4" t="e">
        <f>K8-K38</f>
        <v>#REF!</v>
      </c>
      <c r="L50" s="4" t="e">
        <f>L8-L38</f>
        <v>#REF!</v>
      </c>
      <c r="M50" s="4" t="e">
        <f>M8-M38</f>
        <v>#REF!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40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41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42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2012-04-13T10:41:34Z</cp:lastPrinted>
  <dcterms:created xsi:type="dcterms:W3CDTF">2011-12-26T09:11:53Z</dcterms:created>
  <dcterms:modified xsi:type="dcterms:W3CDTF">2012-07-23T13:34:42Z</dcterms:modified>
  <cp:category/>
  <cp:version/>
  <cp:contentType/>
  <cp:contentStatus/>
</cp:coreProperties>
</file>